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scrdinvitado\Downloads\"/>
    </mc:Choice>
  </mc:AlternateContent>
  <xr:revisionPtr revIDLastSave="0" documentId="13_ncr:1_{B60B43F2-C623-43E2-A67F-D2A5F3E64BEC}" xr6:coauthVersionLast="47" xr6:coauthVersionMax="47" xr10:uidLastSave="{00000000-0000-0000-0000-000000000000}"/>
  <bookViews>
    <workbookView xWindow="-120" yWindow="-120" windowWidth="29040" windowHeight="15840" activeTab="2" xr2:uid="{00000000-000D-0000-FFFF-FFFF00000000}"/>
  </bookViews>
  <sheets>
    <sheet name="Dependencias" sheetId="1" r:id="rId1"/>
    <sheet name="FESTIVOS" sheetId="2" r:id="rId2"/>
    <sheet name="Noviembre 2022" sheetId="13" r:id="rId3"/>
  </sheets>
  <definedNames>
    <definedName name="_xlnm._FilterDatabase" localSheetId="2" hidden="1">'Noviembre 2022'!$A$5:$Q$5</definedName>
    <definedName name="Z_27C05766_34C3_4189_9D97_56F62038E2C3_.wvu.FilterData" localSheetId="2" hidden="1">'Noviembre 2022'!$A$5:$Q$239</definedName>
  </definedNames>
  <calcPr calcId="181029"/>
  <customWorkbookViews>
    <customWorkbookView name="Filtro 3" guid="{7881578D-BD17-4674-A526-BC24680F75A2}" maximized="1" windowWidth="0" windowHeight="0" activeSheetId="0"/>
    <customWorkbookView name="Filtro 2" guid="{851BA9D7-828E-4606-BBF6-A8244E158C16}" maximized="1" windowWidth="0" windowHeight="0" activeSheetId="0"/>
    <customWorkbookView name="Filtro 1" guid="{27C05766-34C3-4189-9D97-56F62038E2C3}" maximized="1" windowWidth="0" windowHeight="0" activeSheetId="0"/>
    <customWorkbookView name="Filtro 5" guid="{25CD7CD0-2EB2-4137-A0F5-45A512A24F49}" maximized="1" windowWidth="0" windowHeight="0" activeSheetId="0"/>
    <customWorkbookView name="Filtro 4" guid="{C0CAF0C6-B021-41B4-BC29-2C237530DABA}"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239" i="13" l="1"/>
  <c r="M239" i="13"/>
  <c r="L239" i="13"/>
  <c r="I239" i="13"/>
  <c r="H239" i="13" s="1"/>
  <c r="O238" i="13"/>
  <c r="M238" i="13"/>
  <c r="L238" i="13"/>
  <c r="I238" i="13"/>
  <c r="H238" i="13" s="1"/>
  <c r="O237" i="13"/>
  <c r="M237" i="13"/>
  <c r="L237" i="13"/>
  <c r="I237" i="13"/>
  <c r="H237" i="13" s="1"/>
  <c r="O236" i="13"/>
  <c r="M236" i="13"/>
  <c r="L236" i="13"/>
  <c r="I236" i="13"/>
  <c r="H236" i="13" s="1"/>
  <c r="O235" i="13"/>
  <c r="M235" i="13"/>
  <c r="L235" i="13"/>
  <c r="I235" i="13"/>
  <c r="H235" i="13" s="1"/>
  <c r="O234" i="13"/>
  <c r="M234" i="13"/>
  <c r="L234" i="13"/>
  <c r="I234" i="13"/>
  <c r="H234" i="13" s="1"/>
  <c r="O233" i="13"/>
  <c r="M233" i="13"/>
  <c r="L233" i="13"/>
  <c r="I233" i="13"/>
  <c r="H233" i="13" s="1"/>
  <c r="O232" i="13"/>
  <c r="M232" i="13"/>
  <c r="L232" i="13"/>
  <c r="I232" i="13"/>
  <c r="H232" i="13" s="1"/>
  <c r="O231" i="13"/>
  <c r="M231" i="13"/>
  <c r="L231" i="13"/>
  <c r="I231" i="13"/>
  <c r="H231" i="13" s="1"/>
  <c r="O230" i="13"/>
  <c r="M230" i="13"/>
  <c r="L230" i="13"/>
  <c r="I230" i="13"/>
  <c r="H230" i="13" s="1"/>
  <c r="O229" i="13"/>
  <c r="M229" i="13"/>
  <c r="L229" i="13"/>
  <c r="I229" i="13"/>
  <c r="H229" i="13" s="1"/>
  <c r="O228" i="13"/>
  <c r="M228" i="13"/>
  <c r="L228" i="13"/>
  <c r="I228" i="13"/>
  <c r="H228" i="13" s="1"/>
  <c r="O227" i="13"/>
  <c r="M227" i="13"/>
  <c r="L227" i="13"/>
  <c r="I227" i="13"/>
  <c r="H227" i="13" s="1"/>
  <c r="O226" i="13"/>
  <c r="M226" i="13"/>
  <c r="L226" i="13"/>
  <c r="I226" i="13"/>
  <c r="H226" i="13" s="1"/>
  <c r="O225" i="13"/>
  <c r="M225" i="13"/>
  <c r="L225" i="13"/>
  <c r="I225" i="13"/>
  <c r="H225" i="13" s="1"/>
  <c r="O224" i="13"/>
  <c r="M224" i="13"/>
  <c r="L224" i="13"/>
  <c r="I224" i="13"/>
  <c r="H224" i="13" s="1"/>
  <c r="O223" i="13"/>
  <c r="M223" i="13"/>
  <c r="L223" i="13"/>
  <c r="I223" i="13"/>
  <c r="H223" i="13" s="1"/>
  <c r="O222" i="13"/>
  <c r="M222" i="13"/>
  <c r="L222" i="13"/>
  <c r="I222" i="13"/>
  <c r="H222" i="13" s="1"/>
  <c r="O221" i="13"/>
  <c r="M221" i="13"/>
  <c r="L221" i="13"/>
  <c r="I221" i="13"/>
  <c r="H221" i="13" s="1"/>
  <c r="O220" i="13"/>
  <c r="M220" i="13"/>
  <c r="L220" i="13"/>
  <c r="I220" i="13"/>
  <c r="H220" i="13" s="1"/>
  <c r="O219" i="13"/>
  <c r="M219" i="13"/>
  <c r="L219" i="13"/>
  <c r="I219" i="13"/>
  <c r="H219" i="13" s="1"/>
  <c r="O218" i="13"/>
  <c r="M218" i="13"/>
  <c r="L218" i="13"/>
  <c r="I218" i="13"/>
  <c r="H218" i="13" s="1"/>
  <c r="O217" i="13"/>
  <c r="M217" i="13"/>
  <c r="L217" i="13"/>
  <c r="I217" i="13"/>
  <c r="H217" i="13" s="1"/>
  <c r="O216" i="13"/>
  <c r="M216" i="13"/>
  <c r="L216" i="13"/>
  <c r="I216" i="13"/>
  <c r="H216" i="13" s="1"/>
  <c r="O215" i="13"/>
  <c r="M215" i="13"/>
  <c r="L215" i="13"/>
  <c r="I215" i="13"/>
  <c r="H215" i="13" s="1"/>
  <c r="O214" i="13"/>
  <c r="M214" i="13"/>
  <c r="L214" i="13"/>
  <c r="I214" i="13"/>
  <c r="H214" i="13" s="1"/>
  <c r="O213" i="13"/>
  <c r="M213" i="13"/>
  <c r="L213" i="13"/>
  <c r="I213" i="13"/>
  <c r="H213" i="13" s="1"/>
  <c r="O212" i="13"/>
  <c r="M212" i="13"/>
  <c r="L212" i="13"/>
  <c r="I212" i="13"/>
  <c r="H212" i="13" s="1"/>
  <c r="O211" i="13"/>
  <c r="M211" i="13"/>
  <c r="L211" i="13"/>
  <c r="I211" i="13"/>
  <c r="H211" i="13" s="1"/>
  <c r="O210" i="13"/>
  <c r="M210" i="13"/>
  <c r="L210" i="13"/>
  <c r="I210" i="13"/>
  <c r="H210" i="13" s="1"/>
  <c r="O209" i="13"/>
  <c r="M209" i="13"/>
  <c r="L209" i="13"/>
  <c r="I209" i="13"/>
  <c r="H209" i="13" s="1"/>
  <c r="O208" i="13"/>
  <c r="M208" i="13"/>
  <c r="L208" i="13"/>
  <c r="I208" i="13"/>
  <c r="H208" i="13" s="1"/>
  <c r="O207" i="13"/>
  <c r="M207" i="13"/>
  <c r="L207" i="13"/>
  <c r="I207" i="13"/>
  <c r="H207" i="13" s="1"/>
  <c r="O206" i="13"/>
  <c r="M206" i="13"/>
  <c r="L206" i="13"/>
  <c r="I206" i="13"/>
  <c r="H206" i="13" s="1"/>
  <c r="O205" i="13"/>
  <c r="M205" i="13"/>
  <c r="L205" i="13"/>
  <c r="I205" i="13"/>
  <c r="H205" i="13" s="1"/>
  <c r="O204" i="13"/>
  <c r="M204" i="13"/>
  <c r="L204" i="13"/>
  <c r="I204" i="13"/>
  <c r="H204" i="13" s="1"/>
  <c r="O203" i="13"/>
  <c r="M203" i="13"/>
  <c r="L203" i="13"/>
  <c r="I203" i="13"/>
  <c r="H203" i="13" s="1"/>
  <c r="O202" i="13"/>
  <c r="M202" i="13"/>
  <c r="L202" i="13"/>
  <c r="I202" i="13"/>
  <c r="H202" i="13" s="1"/>
  <c r="O201" i="13"/>
  <c r="M201" i="13"/>
  <c r="L201" i="13"/>
  <c r="I201" i="13"/>
  <c r="H201" i="13" s="1"/>
  <c r="O200" i="13"/>
  <c r="M200" i="13"/>
  <c r="L200" i="13"/>
  <c r="I200" i="13"/>
  <c r="H200" i="13" s="1"/>
  <c r="O199" i="13"/>
  <c r="M199" i="13"/>
  <c r="L199" i="13"/>
  <c r="I199" i="13"/>
  <c r="H199" i="13" s="1"/>
  <c r="O198" i="13"/>
  <c r="M198" i="13"/>
  <c r="L198" i="13"/>
  <c r="I198" i="13"/>
  <c r="H198" i="13" s="1"/>
  <c r="O197" i="13"/>
  <c r="M197" i="13"/>
  <c r="L197" i="13"/>
  <c r="I197" i="13"/>
  <c r="H197" i="13" s="1"/>
  <c r="O196" i="13"/>
  <c r="M196" i="13"/>
  <c r="L196" i="13"/>
  <c r="I196" i="13"/>
  <c r="H196" i="13" s="1"/>
  <c r="O195" i="13"/>
  <c r="M195" i="13"/>
  <c r="L195" i="13"/>
  <c r="I195" i="13"/>
  <c r="H195" i="13" s="1"/>
  <c r="O194" i="13"/>
  <c r="M194" i="13"/>
  <c r="L194" i="13"/>
  <c r="I194" i="13"/>
  <c r="H194" i="13" s="1"/>
  <c r="O193" i="13"/>
  <c r="M193" i="13"/>
  <c r="L193" i="13"/>
  <c r="I193" i="13"/>
  <c r="H193" i="13" s="1"/>
  <c r="O192" i="13"/>
  <c r="M192" i="13"/>
  <c r="L192" i="13"/>
  <c r="I192" i="13"/>
  <c r="H192" i="13" s="1"/>
  <c r="O191" i="13"/>
  <c r="M191" i="13"/>
  <c r="L191" i="13"/>
  <c r="I191" i="13"/>
  <c r="H191" i="13" s="1"/>
  <c r="O190" i="13"/>
  <c r="M190" i="13"/>
  <c r="L190" i="13"/>
  <c r="I190" i="13"/>
  <c r="H190" i="13" s="1"/>
  <c r="O189" i="13"/>
  <c r="M189" i="13"/>
  <c r="L189" i="13"/>
  <c r="I189" i="13"/>
  <c r="H189" i="13" s="1"/>
  <c r="O188" i="13"/>
  <c r="M188" i="13"/>
  <c r="L188" i="13"/>
  <c r="I188" i="13"/>
  <c r="H188" i="13" s="1"/>
  <c r="O187" i="13"/>
  <c r="M187" i="13"/>
  <c r="L187" i="13"/>
  <c r="I187" i="13"/>
  <c r="H187" i="13" s="1"/>
  <c r="O186" i="13"/>
  <c r="M186" i="13"/>
  <c r="L186" i="13"/>
  <c r="I186" i="13"/>
  <c r="H186" i="13" s="1"/>
  <c r="O185" i="13"/>
  <c r="M185" i="13"/>
  <c r="L185" i="13"/>
  <c r="I185" i="13"/>
  <c r="H185" i="13" s="1"/>
  <c r="O184" i="13"/>
  <c r="M184" i="13"/>
  <c r="L184" i="13"/>
  <c r="I184" i="13"/>
  <c r="H184" i="13" s="1"/>
  <c r="O183" i="13"/>
  <c r="M183" i="13"/>
  <c r="L183" i="13"/>
  <c r="I183" i="13"/>
  <c r="H183" i="13" s="1"/>
  <c r="O182" i="13"/>
  <c r="M182" i="13"/>
  <c r="L182" i="13"/>
  <c r="I182" i="13"/>
  <c r="H182" i="13" s="1"/>
  <c r="O181" i="13"/>
  <c r="M181" i="13"/>
  <c r="L181" i="13"/>
  <c r="I181" i="13"/>
  <c r="H181" i="13" s="1"/>
  <c r="O180" i="13"/>
  <c r="M180" i="13"/>
  <c r="L180" i="13"/>
  <c r="I180" i="13"/>
  <c r="H180" i="13" s="1"/>
  <c r="O179" i="13"/>
  <c r="M179" i="13"/>
  <c r="L179" i="13"/>
  <c r="I179" i="13"/>
  <c r="H179" i="13" s="1"/>
  <c r="O178" i="13"/>
  <c r="M178" i="13"/>
  <c r="L178" i="13"/>
  <c r="I178" i="13"/>
  <c r="H178" i="13" s="1"/>
  <c r="O177" i="13"/>
  <c r="M177" i="13"/>
  <c r="L177" i="13"/>
  <c r="I177" i="13"/>
  <c r="H177" i="13" s="1"/>
  <c r="O176" i="13"/>
  <c r="M176" i="13"/>
  <c r="L176" i="13"/>
  <c r="I176" i="13"/>
  <c r="H176" i="13" s="1"/>
  <c r="O175" i="13"/>
  <c r="M175" i="13"/>
  <c r="L175" i="13"/>
  <c r="I175" i="13"/>
  <c r="H175" i="13" s="1"/>
  <c r="O174" i="13"/>
  <c r="M174" i="13"/>
  <c r="L174" i="13"/>
  <c r="I174" i="13"/>
  <c r="H174" i="13" s="1"/>
  <c r="O173" i="13"/>
  <c r="M173" i="13"/>
  <c r="L173" i="13"/>
  <c r="I173" i="13"/>
  <c r="H173" i="13" s="1"/>
  <c r="O172" i="13"/>
  <c r="M172" i="13"/>
  <c r="L172" i="13"/>
  <c r="I172" i="13"/>
  <c r="H172" i="13" s="1"/>
  <c r="O171" i="13"/>
  <c r="M171" i="13"/>
  <c r="L171" i="13"/>
  <c r="I171" i="13"/>
  <c r="H171" i="13" s="1"/>
  <c r="O170" i="13"/>
  <c r="M170" i="13"/>
  <c r="L170" i="13"/>
  <c r="I170" i="13"/>
  <c r="H170" i="13" s="1"/>
  <c r="O169" i="13"/>
  <c r="M169" i="13"/>
  <c r="L169" i="13"/>
  <c r="I169" i="13"/>
  <c r="H169" i="13" s="1"/>
  <c r="O168" i="13"/>
  <c r="M168" i="13"/>
  <c r="L168" i="13"/>
  <c r="I168" i="13"/>
  <c r="H168" i="13" s="1"/>
  <c r="O167" i="13"/>
  <c r="M167" i="13"/>
  <c r="L167" i="13"/>
  <c r="I167" i="13"/>
  <c r="H167" i="13" s="1"/>
  <c r="O166" i="13"/>
  <c r="M166" i="13"/>
  <c r="L166" i="13"/>
  <c r="I166" i="13"/>
  <c r="H166" i="13" s="1"/>
  <c r="O165" i="13"/>
  <c r="M165" i="13"/>
  <c r="L165" i="13"/>
  <c r="I165" i="13"/>
  <c r="H165" i="13" s="1"/>
  <c r="O164" i="13"/>
  <c r="M164" i="13"/>
  <c r="L164" i="13"/>
  <c r="I164" i="13"/>
  <c r="H164" i="13" s="1"/>
  <c r="O163" i="13"/>
  <c r="M163" i="13"/>
  <c r="L163" i="13"/>
  <c r="I163" i="13"/>
  <c r="H163" i="13" s="1"/>
  <c r="O162" i="13"/>
  <c r="M162" i="13"/>
  <c r="L162" i="13"/>
  <c r="I162" i="13"/>
  <c r="H162" i="13" s="1"/>
  <c r="O161" i="13"/>
  <c r="M161" i="13"/>
  <c r="L161" i="13"/>
  <c r="I161" i="13"/>
  <c r="H161" i="13" s="1"/>
  <c r="O160" i="13"/>
  <c r="M160" i="13"/>
  <c r="L160" i="13"/>
  <c r="I160" i="13"/>
  <c r="H160" i="13" s="1"/>
  <c r="O159" i="13"/>
  <c r="M159" i="13"/>
  <c r="L159" i="13"/>
  <c r="I159" i="13"/>
  <c r="H159" i="13" s="1"/>
  <c r="O158" i="13"/>
  <c r="M158" i="13"/>
  <c r="L158" i="13"/>
  <c r="I158" i="13"/>
  <c r="H158" i="13" s="1"/>
  <c r="O157" i="13"/>
  <c r="M157" i="13"/>
  <c r="L157" i="13"/>
  <c r="I157" i="13"/>
  <c r="H157" i="13" s="1"/>
  <c r="O156" i="13"/>
  <c r="M156" i="13"/>
  <c r="L156" i="13"/>
  <c r="I156" i="13"/>
  <c r="H156" i="13" s="1"/>
  <c r="O155" i="13"/>
  <c r="M155" i="13"/>
  <c r="L155" i="13"/>
  <c r="I155" i="13"/>
  <c r="H155" i="13" s="1"/>
  <c r="O154" i="13"/>
  <c r="M154" i="13"/>
  <c r="L154" i="13"/>
  <c r="I154" i="13"/>
  <c r="H154" i="13" s="1"/>
  <c r="O153" i="13"/>
  <c r="M153" i="13"/>
  <c r="L153" i="13"/>
  <c r="I153" i="13"/>
  <c r="H153" i="13" s="1"/>
  <c r="O152" i="13"/>
  <c r="M152" i="13"/>
  <c r="L152" i="13"/>
  <c r="I152" i="13"/>
  <c r="H152" i="13" s="1"/>
  <c r="O151" i="13"/>
  <c r="M151" i="13"/>
  <c r="L151" i="13"/>
  <c r="I151" i="13"/>
  <c r="H151" i="13" s="1"/>
  <c r="O150" i="13"/>
  <c r="M150" i="13"/>
  <c r="L150" i="13"/>
  <c r="I150" i="13"/>
  <c r="H150" i="13" s="1"/>
  <c r="O149" i="13"/>
  <c r="M149" i="13"/>
  <c r="L149" i="13"/>
  <c r="I149" i="13"/>
  <c r="H149" i="13" s="1"/>
  <c r="O148" i="13"/>
  <c r="M148" i="13"/>
  <c r="L148" i="13"/>
  <c r="I148" i="13"/>
  <c r="H148" i="13" s="1"/>
  <c r="O147" i="13"/>
  <c r="M147" i="13"/>
  <c r="L147" i="13"/>
  <c r="I147" i="13"/>
  <c r="H147" i="13" s="1"/>
  <c r="O146" i="13"/>
  <c r="M146" i="13"/>
  <c r="L146" i="13"/>
  <c r="I146" i="13"/>
  <c r="H146" i="13" s="1"/>
  <c r="O145" i="13"/>
  <c r="M145" i="13"/>
  <c r="L145" i="13"/>
  <c r="I145" i="13"/>
  <c r="H145" i="13" s="1"/>
  <c r="O144" i="13"/>
  <c r="M144" i="13"/>
  <c r="L144" i="13"/>
  <c r="I144" i="13"/>
  <c r="H144" i="13" s="1"/>
  <c r="O143" i="13"/>
  <c r="M143" i="13"/>
  <c r="L143" i="13"/>
  <c r="I143" i="13"/>
  <c r="H143" i="13" s="1"/>
  <c r="O142" i="13"/>
  <c r="M142" i="13"/>
  <c r="L142" i="13"/>
  <c r="I142" i="13"/>
  <c r="H142" i="13" s="1"/>
  <c r="O141" i="13"/>
  <c r="M141" i="13"/>
  <c r="L141" i="13"/>
  <c r="I141" i="13"/>
  <c r="H141" i="13" s="1"/>
  <c r="O140" i="13"/>
  <c r="M140" i="13"/>
  <c r="L140" i="13"/>
  <c r="I140" i="13"/>
  <c r="H140" i="13" s="1"/>
  <c r="O139" i="13"/>
  <c r="M139" i="13"/>
  <c r="L139" i="13"/>
  <c r="I139" i="13"/>
  <c r="H139" i="13" s="1"/>
  <c r="O138" i="13"/>
  <c r="M138" i="13"/>
  <c r="L138" i="13"/>
  <c r="I138" i="13"/>
  <c r="H138" i="13" s="1"/>
  <c r="O137" i="13"/>
  <c r="M137" i="13"/>
  <c r="L137" i="13"/>
  <c r="I137" i="13"/>
  <c r="H137" i="13" s="1"/>
  <c r="O136" i="13"/>
  <c r="M136" i="13"/>
  <c r="L136" i="13"/>
  <c r="I136" i="13"/>
  <c r="H136" i="13" s="1"/>
  <c r="O135" i="13"/>
  <c r="M135" i="13"/>
  <c r="L135" i="13"/>
  <c r="I135" i="13"/>
  <c r="H135" i="13" s="1"/>
  <c r="O134" i="13"/>
  <c r="M134" i="13"/>
  <c r="L134" i="13"/>
  <c r="I134" i="13"/>
  <c r="H134" i="13" s="1"/>
  <c r="O133" i="13"/>
  <c r="M133" i="13"/>
  <c r="L133" i="13"/>
  <c r="I133" i="13"/>
  <c r="H133" i="13" s="1"/>
  <c r="O132" i="13"/>
  <c r="M132" i="13"/>
  <c r="L132" i="13"/>
  <c r="I132" i="13"/>
  <c r="H132" i="13" s="1"/>
  <c r="O131" i="13"/>
  <c r="M131" i="13"/>
  <c r="L131" i="13"/>
  <c r="I131" i="13"/>
  <c r="H131" i="13" s="1"/>
  <c r="O130" i="13"/>
  <c r="M130" i="13"/>
  <c r="L130" i="13"/>
  <c r="I130" i="13"/>
  <c r="H130" i="13" s="1"/>
  <c r="O129" i="13"/>
  <c r="M129" i="13"/>
  <c r="L129" i="13"/>
  <c r="I129" i="13"/>
  <c r="H129" i="13" s="1"/>
  <c r="O128" i="13"/>
  <c r="M128" i="13"/>
  <c r="L128" i="13"/>
  <c r="I128" i="13"/>
  <c r="H128" i="13" s="1"/>
  <c r="O127" i="13"/>
  <c r="M127" i="13"/>
  <c r="L127" i="13"/>
  <c r="I127" i="13"/>
  <c r="H127" i="13" s="1"/>
  <c r="O126" i="13"/>
  <c r="M126" i="13"/>
  <c r="L126" i="13"/>
  <c r="I126" i="13"/>
  <c r="H126" i="13" s="1"/>
  <c r="O125" i="13"/>
  <c r="M125" i="13"/>
  <c r="L125" i="13"/>
  <c r="I125" i="13"/>
  <c r="H125" i="13" s="1"/>
  <c r="O124" i="13"/>
  <c r="M124" i="13"/>
  <c r="L124" i="13"/>
  <c r="I124" i="13"/>
  <c r="H124" i="13" s="1"/>
  <c r="O123" i="13"/>
  <c r="M123" i="13"/>
  <c r="L123" i="13"/>
  <c r="I123" i="13"/>
  <c r="H123" i="13" s="1"/>
  <c r="O122" i="13"/>
  <c r="M122" i="13"/>
  <c r="L122" i="13"/>
  <c r="I122" i="13"/>
  <c r="H122" i="13" s="1"/>
  <c r="O121" i="13"/>
  <c r="M121" i="13"/>
  <c r="L121" i="13"/>
  <c r="I121" i="13"/>
  <c r="H121" i="13" s="1"/>
  <c r="O120" i="13"/>
  <c r="M120" i="13"/>
  <c r="L120" i="13"/>
  <c r="I120" i="13"/>
  <c r="H120" i="13" s="1"/>
  <c r="O119" i="13"/>
  <c r="M119" i="13"/>
  <c r="L119" i="13"/>
  <c r="I119" i="13"/>
  <c r="H119" i="13" s="1"/>
  <c r="O118" i="13"/>
  <c r="M118" i="13"/>
  <c r="L118" i="13"/>
  <c r="I118" i="13"/>
  <c r="H118" i="13" s="1"/>
  <c r="O117" i="13"/>
  <c r="M117" i="13"/>
  <c r="L117" i="13"/>
  <c r="I117" i="13"/>
  <c r="H117" i="13" s="1"/>
  <c r="O116" i="13"/>
  <c r="M116" i="13"/>
  <c r="L116" i="13"/>
  <c r="I116" i="13"/>
  <c r="H116" i="13" s="1"/>
  <c r="O115" i="13"/>
  <c r="M115" i="13"/>
  <c r="L115" i="13"/>
  <c r="I115" i="13"/>
  <c r="H115" i="13" s="1"/>
  <c r="O114" i="13"/>
  <c r="M114" i="13"/>
  <c r="L114" i="13"/>
  <c r="I114" i="13"/>
  <c r="H114" i="13" s="1"/>
  <c r="O113" i="13"/>
  <c r="M113" i="13"/>
  <c r="L113" i="13"/>
  <c r="I113" i="13"/>
  <c r="H113" i="13" s="1"/>
  <c r="O112" i="13"/>
  <c r="M112" i="13"/>
  <c r="L112" i="13"/>
  <c r="I112" i="13"/>
  <c r="H112" i="13" s="1"/>
  <c r="O111" i="13"/>
  <c r="M111" i="13"/>
  <c r="L111" i="13"/>
  <c r="I111" i="13"/>
  <c r="H111" i="13" s="1"/>
  <c r="O110" i="13"/>
  <c r="M110" i="13"/>
  <c r="L110" i="13"/>
  <c r="I110" i="13"/>
  <c r="H110" i="13" s="1"/>
  <c r="O109" i="13"/>
  <c r="M109" i="13"/>
  <c r="L109" i="13"/>
  <c r="I109" i="13"/>
  <c r="H109" i="13" s="1"/>
  <c r="O108" i="13"/>
  <c r="M108" i="13"/>
  <c r="L108" i="13"/>
  <c r="I108" i="13"/>
  <c r="H108" i="13" s="1"/>
  <c r="O107" i="13"/>
  <c r="M107" i="13"/>
  <c r="L107" i="13"/>
  <c r="I107" i="13"/>
  <c r="H107" i="13" s="1"/>
  <c r="O106" i="13"/>
  <c r="M106" i="13"/>
  <c r="L106" i="13"/>
  <c r="I106" i="13"/>
  <c r="H106" i="13" s="1"/>
  <c r="O105" i="13"/>
  <c r="M105" i="13"/>
  <c r="L105" i="13"/>
  <c r="I105" i="13"/>
  <c r="H105" i="13" s="1"/>
  <c r="O104" i="13"/>
  <c r="M104" i="13"/>
  <c r="L104" i="13"/>
  <c r="I104" i="13"/>
  <c r="H104" i="13" s="1"/>
  <c r="O103" i="13"/>
  <c r="M103" i="13"/>
  <c r="L103" i="13"/>
  <c r="I103" i="13"/>
  <c r="H103" i="13" s="1"/>
  <c r="O102" i="13"/>
  <c r="M102" i="13"/>
  <c r="L102" i="13"/>
  <c r="I102" i="13"/>
  <c r="H102" i="13" s="1"/>
  <c r="O101" i="13"/>
  <c r="M101" i="13"/>
  <c r="L101" i="13"/>
  <c r="I101" i="13"/>
  <c r="H101" i="13" s="1"/>
  <c r="O100" i="13"/>
  <c r="M100" i="13"/>
  <c r="L100" i="13"/>
  <c r="I100" i="13"/>
  <c r="H100" i="13" s="1"/>
  <c r="O99" i="13"/>
  <c r="M99" i="13"/>
  <c r="L99" i="13"/>
  <c r="I99" i="13"/>
  <c r="H99" i="13" s="1"/>
  <c r="O98" i="13"/>
  <c r="M98" i="13"/>
  <c r="L98" i="13"/>
  <c r="I98" i="13"/>
  <c r="H98" i="13" s="1"/>
  <c r="O97" i="13"/>
  <c r="M97" i="13"/>
  <c r="L97" i="13"/>
  <c r="H97" i="13"/>
  <c r="O96" i="13"/>
  <c r="M96" i="13"/>
  <c r="L96" i="13"/>
  <c r="I96" i="13"/>
  <c r="H96" i="13" s="1"/>
  <c r="O95" i="13"/>
  <c r="M95" i="13"/>
  <c r="L95" i="13"/>
  <c r="I95" i="13"/>
  <c r="H95" i="13" s="1"/>
  <c r="O94" i="13"/>
  <c r="M94" i="13"/>
  <c r="L94" i="13"/>
  <c r="I94" i="13"/>
  <c r="H94" i="13" s="1"/>
  <c r="O93" i="13"/>
  <c r="M93" i="13"/>
  <c r="L93" i="13"/>
  <c r="I93" i="13"/>
  <c r="H93" i="13" s="1"/>
  <c r="O92" i="13"/>
  <c r="M92" i="13"/>
  <c r="L92" i="13"/>
  <c r="I92" i="13"/>
  <c r="H92" i="13" s="1"/>
  <c r="O91" i="13"/>
  <c r="M91" i="13"/>
  <c r="L91" i="13"/>
  <c r="I91" i="13"/>
  <c r="H91" i="13" s="1"/>
  <c r="O90" i="13"/>
  <c r="M90" i="13"/>
  <c r="L90" i="13"/>
  <c r="I90" i="13"/>
  <c r="H90" i="13" s="1"/>
  <c r="O89" i="13"/>
  <c r="M89" i="13"/>
  <c r="L89" i="13"/>
  <c r="I89" i="13"/>
  <c r="H89" i="13" s="1"/>
  <c r="O88" i="13"/>
  <c r="M88" i="13"/>
  <c r="L88" i="13"/>
  <c r="I88" i="13"/>
  <c r="H88" i="13" s="1"/>
  <c r="O87" i="13"/>
  <c r="M87" i="13"/>
  <c r="L87" i="13"/>
  <c r="I87" i="13"/>
  <c r="H87" i="13" s="1"/>
  <c r="O86" i="13"/>
  <c r="M86" i="13"/>
  <c r="L86" i="13"/>
  <c r="I86" i="13"/>
  <c r="H86" i="13" s="1"/>
  <c r="O85" i="13"/>
  <c r="M85" i="13"/>
  <c r="L85" i="13"/>
  <c r="I85" i="13"/>
  <c r="H85" i="13" s="1"/>
  <c r="O84" i="13"/>
  <c r="M84" i="13"/>
  <c r="L84" i="13"/>
  <c r="I84" i="13"/>
  <c r="H84" i="13" s="1"/>
  <c r="O83" i="13"/>
  <c r="M83" i="13"/>
  <c r="L83" i="13"/>
  <c r="I83" i="13"/>
  <c r="H83" i="13" s="1"/>
  <c r="O82" i="13"/>
  <c r="M82" i="13"/>
  <c r="L82" i="13"/>
  <c r="I82" i="13"/>
  <c r="H82" i="13" s="1"/>
  <c r="O81" i="13"/>
  <c r="M81" i="13"/>
  <c r="L81" i="13"/>
  <c r="I81" i="13"/>
  <c r="H81" i="13" s="1"/>
  <c r="O80" i="13"/>
  <c r="M80" i="13"/>
  <c r="L80" i="13"/>
  <c r="I80" i="13"/>
  <c r="H80" i="13" s="1"/>
  <c r="O79" i="13"/>
  <c r="M79" i="13"/>
  <c r="L79" i="13"/>
  <c r="I79" i="13"/>
  <c r="H79" i="13" s="1"/>
  <c r="O78" i="13"/>
  <c r="M78" i="13"/>
  <c r="L78" i="13"/>
  <c r="I78" i="13"/>
  <c r="H78" i="13" s="1"/>
  <c r="O77" i="13"/>
  <c r="M77" i="13"/>
  <c r="L77" i="13"/>
  <c r="I77" i="13"/>
  <c r="H77" i="13" s="1"/>
  <c r="O76" i="13"/>
  <c r="M76" i="13"/>
  <c r="L76" i="13"/>
  <c r="I76" i="13"/>
  <c r="H76" i="13" s="1"/>
  <c r="O75" i="13"/>
  <c r="M75" i="13"/>
  <c r="L75" i="13"/>
  <c r="I75" i="13"/>
  <c r="H75" i="13" s="1"/>
  <c r="O74" i="13"/>
  <c r="M74" i="13"/>
  <c r="L74" i="13"/>
  <c r="I74" i="13"/>
  <c r="H74" i="13" s="1"/>
  <c r="O73" i="13"/>
  <c r="M73" i="13"/>
  <c r="L73" i="13"/>
  <c r="I73" i="13"/>
  <c r="H73" i="13" s="1"/>
  <c r="O72" i="13"/>
  <c r="M72" i="13"/>
  <c r="L72" i="13"/>
  <c r="I72" i="13"/>
  <c r="H72" i="13" s="1"/>
  <c r="O71" i="13"/>
  <c r="M71" i="13"/>
  <c r="L71" i="13"/>
  <c r="I71" i="13"/>
  <c r="H71" i="13" s="1"/>
  <c r="O70" i="13"/>
  <c r="M70" i="13"/>
  <c r="L70" i="13"/>
  <c r="I70" i="13"/>
  <c r="H70" i="13" s="1"/>
  <c r="O69" i="13"/>
  <c r="M69" i="13"/>
  <c r="L69" i="13"/>
  <c r="I69" i="13"/>
  <c r="H69" i="13" s="1"/>
  <c r="O68" i="13"/>
  <c r="M68" i="13"/>
  <c r="L68" i="13"/>
  <c r="I68" i="13"/>
  <c r="H68" i="13" s="1"/>
  <c r="O67" i="13"/>
  <c r="M67" i="13"/>
  <c r="L67" i="13"/>
  <c r="I67" i="13"/>
  <c r="H67" i="13" s="1"/>
  <c r="O66" i="13"/>
  <c r="M66" i="13"/>
  <c r="L66" i="13"/>
  <c r="I66" i="13"/>
  <c r="H66" i="13" s="1"/>
  <c r="O65" i="13"/>
  <c r="M65" i="13"/>
  <c r="L65" i="13"/>
  <c r="I65" i="13"/>
  <c r="H65" i="13" s="1"/>
  <c r="O64" i="13"/>
  <c r="M64" i="13"/>
  <c r="L64" i="13"/>
  <c r="I64" i="13"/>
  <c r="H64" i="13" s="1"/>
  <c r="O63" i="13"/>
  <c r="M63" i="13"/>
  <c r="L63" i="13"/>
  <c r="I63" i="13"/>
  <c r="H63" i="13" s="1"/>
  <c r="O62" i="13"/>
  <c r="M62" i="13"/>
  <c r="L62" i="13"/>
  <c r="I62" i="13"/>
  <c r="H62" i="13" s="1"/>
  <c r="O61" i="13"/>
  <c r="M61" i="13"/>
  <c r="L61" i="13"/>
  <c r="I61" i="13"/>
  <c r="H61" i="13" s="1"/>
  <c r="O60" i="13"/>
  <c r="M60" i="13"/>
  <c r="L60" i="13"/>
  <c r="I60" i="13"/>
  <c r="H60" i="13" s="1"/>
  <c r="O59" i="13"/>
  <c r="M59" i="13"/>
  <c r="L59" i="13"/>
  <c r="I59" i="13"/>
  <c r="H59" i="13" s="1"/>
  <c r="O58" i="13"/>
  <c r="M58" i="13"/>
  <c r="L58" i="13"/>
  <c r="I58" i="13"/>
  <c r="H58" i="13" s="1"/>
  <c r="O57" i="13"/>
  <c r="M57" i="13"/>
  <c r="L57" i="13"/>
  <c r="I57" i="13"/>
  <c r="H57" i="13" s="1"/>
  <c r="O56" i="13"/>
  <c r="M56" i="13"/>
  <c r="L56" i="13"/>
  <c r="I56" i="13"/>
  <c r="H56" i="13" s="1"/>
  <c r="O55" i="13"/>
  <c r="M55" i="13"/>
  <c r="L55" i="13"/>
  <c r="I55" i="13"/>
  <c r="H55" i="13" s="1"/>
  <c r="O54" i="13"/>
  <c r="M54" i="13"/>
  <c r="L54" i="13"/>
  <c r="I54" i="13"/>
  <c r="H54" i="13" s="1"/>
  <c r="O53" i="13"/>
  <c r="M53" i="13"/>
  <c r="L53" i="13"/>
  <c r="I53" i="13"/>
  <c r="H53" i="13" s="1"/>
  <c r="O52" i="13"/>
  <c r="M52" i="13"/>
  <c r="L52" i="13"/>
  <c r="I52" i="13"/>
  <c r="H52" i="13" s="1"/>
  <c r="O51" i="13"/>
  <c r="M51" i="13"/>
  <c r="L51" i="13"/>
  <c r="I51" i="13"/>
  <c r="H51" i="13" s="1"/>
  <c r="O50" i="13"/>
  <c r="M50" i="13"/>
  <c r="L50" i="13"/>
  <c r="I50" i="13"/>
  <c r="H50" i="13" s="1"/>
  <c r="O49" i="13"/>
  <c r="M49" i="13"/>
  <c r="L49" i="13"/>
  <c r="I49" i="13"/>
  <c r="H49" i="13" s="1"/>
  <c r="O48" i="13"/>
  <c r="M48" i="13"/>
  <c r="L48" i="13"/>
  <c r="I48" i="13"/>
  <c r="H48" i="13" s="1"/>
  <c r="O47" i="13"/>
  <c r="M47" i="13"/>
  <c r="L47" i="13"/>
  <c r="I47" i="13"/>
  <c r="H47" i="13" s="1"/>
  <c r="O46" i="13"/>
  <c r="M46" i="13"/>
  <c r="L46" i="13"/>
  <c r="I46" i="13"/>
  <c r="H46" i="13" s="1"/>
  <c r="O45" i="13"/>
  <c r="M45" i="13"/>
  <c r="L45" i="13"/>
  <c r="I45" i="13"/>
  <c r="H45" i="13" s="1"/>
  <c r="O44" i="13"/>
  <c r="M44" i="13"/>
  <c r="L44" i="13"/>
  <c r="I44" i="13"/>
  <c r="H44" i="13" s="1"/>
  <c r="O43" i="13"/>
  <c r="M43" i="13"/>
  <c r="L43" i="13"/>
  <c r="I43" i="13"/>
  <c r="H43" i="13" s="1"/>
  <c r="O42" i="13"/>
  <c r="M42" i="13"/>
  <c r="L42" i="13"/>
  <c r="I42" i="13"/>
  <c r="H42" i="13" s="1"/>
  <c r="O41" i="13"/>
  <c r="M41" i="13"/>
  <c r="L41" i="13"/>
  <c r="I41" i="13"/>
  <c r="H41" i="13" s="1"/>
  <c r="O40" i="13"/>
  <c r="M40" i="13"/>
  <c r="L40" i="13"/>
  <c r="I40" i="13"/>
  <c r="H40" i="13" s="1"/>
  <c r="O39" i="13"/>
  <c r="M39" i="13"/>
  <c r="L39" i="13"/>
  <c r="I39" i="13"/>
  <c r="H39" i="13" s="1"/>
  <c r="O38" i="13"/>
  <c r="M38" i="13"/>
  <c r="L38" i="13"/>
  <c r="I38" i="13"/>
  <c r="H38" i="13" s="1"/>
  <c r="O37" i="13"/>
  <c r="M37" i="13"/>
  <c r="L37" i="13"/>
  <c r="I37" i="13"/>
  <c r="H37" i="13" s="1"/>
  <c r="O36" i="13"/>
  <c r="M36" i="13"/>
  <c r="L36" i="13"/>
  <c r="I36" i="13"/>
  <c r="H36" i="13" s="1"/>
  <c r="O35" i="13"/>
  <c r="M35" i="13"/>
  <c r="L35" i="13"/>
  <c r="I35" i="13"/>
  <c r="H35" i="13" s="1"/>
  <c r="O34" i="13"/>
  <c r="M34" i="13"/>
  <c r="L34" i="13"/>
  <c r="I34" i="13"/>
  <c r="H34" i="13" s="1"/>
  <c r="O33" i="13"/>
  <c r="M33" i="13"/>
  <c r="L33" i="13"/>
  <c r="I33" i="13"/>
  <c r="H33" i="13" s="1"/>
  <c r="O32" i="13"/>
  <c r="M32" i="13"/>
  <c r="L32" i="13"/>
  <c r="I32" i="13"/>
  <c r="H32" i="13" s="1"/>
  <c r="O31" i="13"/>
  <c r="M31" i="13"/>
  <c r="L31" i="13"/>
  <c r="I31" i="13"/>
  <c r="H31" i="13" s="1"/>
  <c r="O30" i="13"/>
  <c r="M30" i="13"/>
  <c r="L30" i="13"/>
  <c r="I30" i="13"/>
  <c r="H30" i="13" s="1"/>
  <c r="M29" i="13"/>
  <c r="L29" i="13"/>
  <c r="I29" i="13"/>
  <c r="H29" i="13" s="1"/>
  <c r="M28" i="13"/>
  <c r="L28" i="13"/>
  <c r="I28" i="13"/>
  <c r="H28" i="13" s="1"/>
  <c r="M27" i="13"/>
  <c r="L27" i="13"/>
  <c r="I27" i="13"/>
  <c r="H27" i="13" s="1"/>
  <c r="O26" i="13"/>
  <c r="M26" i="13"/>
  <c r="L26" i="13"/>
  <c r="I26" i="13"/>
  <c r="H26" i="13" s="1"/>
  <c r="O25" i="13"/>
  <c r="M25" i="13"/>
  <c r="L25" i="13"/>
  <c r="I25" i="13"/>
  <c r="H25" i="13" s="1"/>
  <c r="O24" i="13"/>
  <c r="M24" i="13"/>
  <c r="L24" i="13"/>
  <c r="I24" i="13"/>
  <c r="H24" i="13" s="1"/>
  <c r="O23" i="13"/>
  <c r="M23" i="13"/>
  <c r="L23" i="13"/>
  <c r="I23" i="13"/>
  <c r="H23" i="13" s="1"/>
  <c r="O22" i="13"/>
  <c r="M22" i="13"/>
  <c r="L22" i="13"/>
  <c r="I22" i="13"/>
  <c r="H22" i="13" s="1"/>
  <c r="O21" i="13"/>
  <c r="M21" i="13"/>
  <c r="L21" i="13"/>
  <c r="I21" i="13"/>
  <c r="H21" i="13" s="1"/>
  <c r="O20" i="13"/>
  <c r="M20" i="13"/>
  <c r="L20" i="13"/>
  <c r="I20" i="13"/>
  <c r="H20" i="13" s="1"/>
  <c r="O19" i="13"/>
  <c r="M19" i="13"/>
  <c r="L19" i="13"/>
  <c r="I19" i="13"/>
  <c r="H19" i="13" s="1"/>
  <c r="O18" i="13"/>
  <c r="M18" i="13"/>
  <c r="L18" i="13"/>
  <c r="I18" i="13"/>
  <c r="H18" i="13" s="1"/>
  <c r="O17" i="13"/>
  <c r="M17" i="13"/>
  <c r="L17" i="13"/>
  <c r="H17" i="13"/>
  <c r="O16" i="13"/>
  <c r="M16" i="13"/>
  <c r="L16" i="13"/>
  <c r="H16" i="13"/>
  <c r="O15" i="13"/>
  <c r="M15" i="13"/>
  <c r="L15" i="13"/>
  <c r="I15" i="13"/>
  <c r="H15" i="13" s="1"/>
  <c r="O14" i="13"/>
  <c r="M14" i="13"/>
  <c r="L14" i="13"/>
  <c r="I14" i="13"/>
  <c r="H14" i="13" s="1"/>
  <c r="O13" i="13"/>
  <c r="M13" i="13"/>
  <c r="L13" i="13"/>
  <c r="I13" i="13"/>
  <c r="H13" i="13" s="1"/>
  <c r="O12" i="13"/>
  <c r="M12" i="13"/>
  <c r="L12" i="13"/>
  <c r="I12" i="13"/>
  <c r="H12" i="13" s="1"/>
  <c r="O11" i="13"/>
  <c r="M11" i="13"/>
  <c r="L11" i="13"/>
  <c r="I11" i="13"/>
  <c r="H11" i="13" s="1"/>
  <c r="F11" i="13"/>
  <c r="O10" i="13"/>
  <c r="M10" i="13"/>
  <c r="L10" i="13"/>
  <c r="I10" i="13"/>
  <c r="H10" i="13" s="1"/>
  <c r="O9" i="13"/>
  <c r="M9" i="13"/>
  <c r="L9" i="13"/>
  <c r="I9" i="13"/>
  <c r="H9" i="13" s="1"/>
  <c r="O8" i="13"/>
  <c r="M8" i="13"/>
  <c r="L8" i="13"/>
  <c r="I8" i="13"/>
  <c r="H8" i="13" s="1"/>
  <c r="O7" i="13"/>
  <c r="M7" i="13"/>
  <c r="L7" i="13"/>
  <c r="I7" i="13"/>
  <c r="H7" i="13" s="1"/>
  <c r="O6" i="13"/>
  <c r="M6" i="13"/>
  <c r="L6" i="13"/>
  <c r="I6" i="13"/>
  <c r="H6"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scheme val="minor"/>
          </rPr>
          <t>No se ha podido enviar el correo con la solicitud del Orfeo porque el adjunto es muy pesado
	-juan.quintero@mail.scrd.gov.co</t>
        </r>
      </text>
    </comment>
  </commentList>
</comments>
</file>

<file path=xl/sharedStrings.xml><?xml version="1.0" encoding="utf-8"?>
<sst xmlns="http://schemas.openxmlformats.org/spreadsheetml/2006/main" count="1577" uniqueCount="529">
  <si>
    <t xml:space="preserve">                                                                                                                                                                                                                                                                                                                                                                                                                                                                                                                                                                                                                                                                                                                                                                                                                                                                                                                                                                                                                                                                                                                                                                                                                                                                      </t>
  </si>
  <si>
    <t>Área</t>
  </si>
  <si>
    <t>Siglas</t>
  </si>
  <si>
    <t>Jefes</t>
  </si>
  <si>
    <t>TIPOLOGIAS DP</t>
  </si>
  <si>
    <t>Despacho Secretario de Cultura, Recreación y Deporte</t>
  </si>
  <si>
    <t>Cesar Augusto Polo Avendaño</t>
  </si>
  <si>
    <t>Tipologia</t>
  </si>
  <si>
    <t>Dto 491 de 2020</t>
  </si>
  <si>
    <t>Tipologia 2</t>
  </si>
  <si>
    <t>Ley 1755 de 2015</t>
  </si>
  <si>
    <t>Tramite</t>
  </si>
  <si>
    <t>Termino de tramite</t>
  </si>
  <si>
    <t>Oficina Asesora de Jurídica</t>
  </si>
  <si>
    <t>OAJ</t>
  </si>
  <si>
    <t>Juan Manuel Vargas Ayala</t>
  </si>
  <si>
    <t>IN</t>
  </si>
  <si>
    <t>Informativo</t>
  </si>
  <si>
    <t>Petición Incompleta</t>
  </si>
  <si>
    <t>Oficina Asesora de Comunicaciones</t>
  </si>
  <si>
    <t>OAC</t>
  </si>
  <si>
    <t>Carolina Ruiz Caicedo</t>
  </si>
  <si>
    <t>EE</t>
  </si>
  <si>
    <t>Entre autoridades</t>
  </si>
  <si>
    <t>Traslado</t>
  </si>
  <si>
    <t xml:space="preserve">Oficina de Control Interno </t>
  </si>
  <si>
    <t>OCI</t>
  </si>
  <si>
    <t>Omar Urrea Romero</t>
  </si>
  <si>
    <t>SP</t>
  </si>
  <si>
    <t>Solicitud Prioritaria</t>
  </si>
  <si>
    <t>Respuesta definitiva</t>
  </si>
  <si>
    <t>Segun la normatividad vigente</t>
  </si>
  <si>
    <t>Oficina de Control Interno Disciplinario</t>
  </si>
  <si>
    <t>OCID</t>
  </si>
  <si>
    <t>Clara Milena Bahamon Ospina</t>
  </si>
  <si>
    <t>DPIG</t>
  </si>
  <si>
    <t>Derecho de Petición Interes General</t>
  </si>
  <si>
    <t>Solicitud ampliación de termino</t>
  </si>
  <si>
    <t>Antes del vencimiento del término señalado en la ley</t>
  </si>
  <si>
    <t>Oficina de Tecnologias de la Informacion</t>
  </si>
  <si>
    <t>OTI</t>
  </si>
  <si>
    <t>Liliana Morales</t>
  </si>
  <si>
    <t>DPIP</t>
  </si>
  <si>
    <t>Derecho de Petición Interes Particular</t>
  </si>
  <si>
    <t>Grupo Interno de Trabajo de Infraestructura y Sistemas de la Información</t>
  </si>
  <si>
    <t>GITISI</t>
  </si>
  <si>
    <t>Fabio Fernando Sanchez Sanchez</t>
  </si>
  <si>
    <t>SIG</t>
  </si>
  <si>
    <t>Solicitud de Información General</t>
  </si>
  <si>
    <t>Oficina Asesora de Planeación</t>
  </si>
  <si>
    <t>OAP</t>
  </si>
  <si>
    <t>Carlos Alfonso Gaitán Sanchez</t>
  </si>
  <si>
    <t>SIP</t>
  </si>
  <si>
    <t>Solicitud de Acceso a Información Publica</t>
  </si>
  <si>
    <t>Subsecretaría de Gobernanza</t>
  </si>
  <si>
    <t>SG</t>
  </si>
  <si>
    <t>Yaneth Suarez Acero</t>
  </si>
  <si>
    <t>CO</t>
  </si>
  <si>
    <t>Consulta</t>
  </si>
  <si>
    <t>Dirección de Asuntos Locales y Participación</t>
  </si>
  <si>
    <t>DALP</t>
  </si>
  <si>
    <t>Hugo Alexander Cortés León</t>
  </si>
  <si>
    <t>DE</t>
  </si>
  <si>
    <t>Denuncia por Actos de Corrupción</t>
  </si>
  <si>
    <t>Dirección de Fomento</t>
  </si>
  <si>
    <t>DF</t>
  </si>
  <si>
    <t>Liliana Marcela Pamplona Romero</t>
  </si>
  <si>
    <t>RE</t>
  </si>
  <si>
    <t>Reclamo</t>
  </si>
  <si>
    <t>Direccion de Personas Juridicas</t>
  </si>
  <si>
    <t>DPJ</t>
  </si>
  <si>
    <t>Vanessa Barreneche Samur</t>
  </si>
  <si>
    <t>QU</t>
  </si>
  <si>
    <t>Queja</t>
  </si>
  <si>
    <t>Dirección de Economia, Estudios y Politica</t>
  </si>
  <si>
    <t>DEEP</t>
  </si>
  <si>
    <t>Alejandro Franco Plata</t>
  </si>
  <si>
    <t>SU</t>
  </si>
  <si>
    <t>Sugerencia</t>
  </si>
  <si>
    <t>Dirección de Arte, Cultura y Patrimonio</t>
  </si>
  <si>
    <t>DACP</t>
  </si>
  <si>
    <t>Jaime Andrés Tenorio Tascon</t>
  </si>
  <si>
    <t>FE</t>
  </si>
  <si>
    <t>Felicitación</t>
  </si>
  <si>
    <t>Subdirección de Gestión Cultural y Artística</t>
  </si>
  <si>
    <t>SGCA</t>
  </si>
  <si>
    <t>Ines Elvira Montealegre Martinez</t>
  </si>
  <si>
    <t>Subdirección de Infraestructura y patrimonio cultural</t>
  </si>
  <si>
    <t>SIPC</t>
  </si>
  <si>
    <t>Ivan Dario Quiñones Sanchez</t>
  </si>
  <si>
    <t>Direccion de Gestion Corporativa</t>
  </si>
  <si>
    <t>DGC</t>
  </si>
  <si>
    <t>Yamile Borja Martinez</t>
  </si>
  <si>
    <t>Grupo Interno de Trabajo de Gestion de Servicios Administrativos</t>
  </si>
  <si>
    <t>GITGS</t>
  </si>
  <si>
    <t>Rafael Arturo Berrio Escobar</t>
  </si>
  <si>
    <t>Grupo Interno de Trabajo de Gestión Financiera.</t>
  </si>
  <si>
    <t>GTGF</t>
  </si>
  <si>
    <t>Didier Ricardo Orduz Martinez</t>
  </si>
  <si>
    <t>Grupo Interno De Trabajo De Gestión Del Talento Humano</t>
  </si>
  <si>
    <t>GITGTH</t>
  </si>
  <si>
    <t>Alba Nohora Diaz Galan</t>
  </si>
  <si>
    <t>Grupo interno de Trabajo de Contratacion</t>
  </si>
  <si>
    <t>GITC</t>
  </si>
  <si>
    <t>Myriam Janeth Sosa Sedano</t>
  </si>
  <si>
    <t>Dirección de Lectura y Bibliotecas</t>
  </si>
  <si>
    <t>DLB</t>
  </si>
  <si>
    <t>Rafael Eduardo Tamayo Franco</t>
  </si>
  <si>
    <t>Subsecretaria de Cultura Ciudadana y Gestión del Conocimiento</t>
  </si>
  <si>
    <t>Henry Samuel Murrain Knudson</t>
  </si>
  <si>
    <t>Direccion Observatorio y Gestion del Conocimiento Cultural</t>
  </si>
  <si>
    <t>DOGCC</t>
  </si>
  <si>
    <t>Christian Camilo Tiria Buitrago</t>
  </si>
  <si>
    <t>ATC</t>
  </si>
  <si>
    <t>Columna1</t>
  </si>
  <si>
    <t>Columna2</t>
  </si>
  <si>
    <t>DP Interes General</t>
  </si>
  <si>
    <t>DP Interes Particular</t>
  </si>
  <si>
    <t>Felicitacion</t>
  </si>
  <si>
    <t>CE</t>
  </si>
  <si>
    <t>PE</t>
  </si>
  <si>
    <t>|</t>
  </si>
  <si>
    <t>SI</t>
  </si>
  <si>
    <t>Solicitud de Informacion</t>
  </si>
  <si>
    <t>SD</t>
  </si>
  <si>
    <t>AG</t>
  </si>
  <si>
    <t>BOGOTA TE ESCUCHA</t>
  </si>
  <si>
    <t>ORFEO</t>
  </si>
  <si>
    <t>EMAIL</t>
  </si>
  <si>
    <t>REDES SOCIALES</t>
  </si>
  <si>
    <t>CHAT</t>
  </si>
  <si>
    <t>PRESENCIAL</t>
  </si>
  <si>
    <t>TELEFONICO</t>
  </si>
  <si>
    <t>TIPIFICACION</t>
  </si>
  <si>
    <t>Auxilios / Decreto 561</t>
  </si>
  <si>
    <t>Auxilios / Decreto 561/ BEPS</t>
  </si>
  <si>
    <t>Contratos</t>
  </si>
  <si>
    <t xml:space="preserve">  </t>
  </si>
  <si>
    <t>Talento Humano y Contratación</t>
  </si>
  <si>
    <t>Convocatorias</t>
  </si>
  <si>
    <t>Convocatorias, estimulos y fomento</t>
  </si>
  <si>
    <t>Cultura ciudadana</t>
  </si>
  <si>
    <t>Arte y Cultura</t>
  </si>
  <si>
    <t>Solicitud Prioritaria - EE</t>
  </si>
  <si>
    <t>Patrimonio e Infraestructura</t>
  </si>
  <si>
    <t>Asuntos Locales</t>
  </si>
  <si>
    <t>Asuntos Locales y participación</t>
  </si>
  <si>
    <t>Información Otra Entidad / Traslado</t>
  </si>
  <si>
    <t>Información Otra Entidad</t>
  </si>
  <si>
    <t>Talento Humano</t>
  </si>
  <si>
    <t>Red de Bibliotecas</t>
  </si>
  <si>
    <t>Asuntos de participación</t>
  </si>
  <si>
    <t>Personas juridicas</t>
  </si>
  <si>
    <t>Información General de la Entidad</t>
  </si>
  <si>
    <t>Reactivación economia</t>
  </si>
  <si>
    <t>Contable - financiero</t>
  </si>
  <si>
    <t>Correspondencia</t>
  </si>
  <si>
    <t>Petición incompleta</t>
  </si>
  <si>
    <t>Estimulos y fomento</t>
  </si>
  <si>
    <t>BEPS</t>
  </si>
  <si>
    <t>CANALES</t>
  </si>
  <si>
    <t>Virtual</t>
  </si>
  <si>
    <t>Presencial</t>
  </si>
  <si>
    <t>Redes sociales</t>
  </si>
  <si>
    <t>Telefonico</t>
  </si>
  <si>
    <t>FESTIVOS</t>
  </si>
  <si>
    <t>Tipo de Requerimiento</t>
  </si>
  <si>
    <t>No. Consecutivo de la Dependencia</t>
  </si>
  <si>
    <t>Fecha de Radicación</t>
  </si>
  <si>
    <t>Fecha Límite de Respuesta</t>
  </si>
  <si>
    <t>Asunto</t>
  </si>
  <si>
    <t>Responsable de Emitir Respuesta</t>
  </si>
  <si>
    <t>Fecha de Respuesta</t>
  </si>
  <si>
    <t>Dias habiles entre Fecha de radicacion y de respuesta.</t>
  </si>
  <si>
    <t>FR-05-PR-ATE-01</t>
  </si>
  <si>
    <t>02</t>
  </si>
  <si>
    <t>MATRIZ REGISTRO Y CONTROL PQRSD</t>
  </si>
  <si>
    <t>Recepción del requerimiento</t>
  </si>
  <si>
    <t>Requerimiento</t>
  </si>
  <si>
    <t>Trámite</t>
  </si>
  <si>
    <t>Canal de Recepción</t>
  </si>
  <si>
    <t>Término de respuesta o trámite en días hábiles</t>
  </si>
  <si>
    <t>Tipificacion</t>
  </si>
  <si>
    <t>Dependencia Competente</t>
  </si>
  <si>
    <t xml:space="preserve">Observaciones
Funcionario Oficina de Atención al Ciudadano - Quejas y Reclamos </t>
  </si>
  <si>
    <t>Virtual – Email</t>
  </si>
  <si>
    <t>Respuesta Definitiva</t>
  </si>
  <si>
    <t>Convocatorias - Estímulos y Fomento</t>
  </si>
  <si>
    <t>Virtual - Bogotá te Escucha</t>
  </si>
  <si>
    <t>Asuntos Locales y Participación</t>
  </si>
  <si>
    <t>Información Otra Entidad/ Traslado</t>
  </si>
  <si>
    <t>Personas Jurídicas</t>
  </si>
  <si>
    <t>Presencial – Correspondencia</t>
  </si>
  <si>
    <t>Información sobre BIC</t>
  </si>
  <si>
    <t xml:space="preserve">Se traslada a través del SDQS y se finaliza en ORFEO con la evidencia </t>
  </si>
  <si>
    <t>Se traslada a través del SDQS y se finaliza en ORFEO con la evidencia</t>
  </si>
  <si>
    <t>Reactivación Económica</t>
  </si>
  <si>
    <t>Información sobre estado de proceso de BIC</t>
  </si>
  <si>
    <t>Solicitud de certificación contractual con la SCRD</t>
  </si>
  <si>
    <t xml:space="preserve">Solicitud de certificacion contractual </t>
  </si>
  <si>
    <t>Solicitud de certificación contractual</t>
  </si>
  <si>
    <t>Se solicita revisar comportamiento de ganadores de beca enred suba</t>
  </si>
  <si>
    <t>Se da respuesta con radicado 20227000127271</t>
  </si>
  <si>
    <t>Información sobre reglamento general de las bibliotecas menores</t>
  </si>
  <si>
    <t>Se da respuesta con radicado 20223300129571</t>
  </si>
  <si>
    <t>Solicitud de revisión de BIC por instalación de un bar</t>
  </si>
  <si>
    <t>Se da respuesta con radicado 20223300134511</t>
  </si>
  <si>
    <t>Información sobre resultados obtenidos con la línea calma</t>
  </si>
  <si>
    <t>Se da respuesta con radicado 20229000130471</t>
  </si>
  <si>
    <t>Solicitud de exlusión de declaratoria de un BIC</t>
  </si>
  <si>
    <t>Se solicita ampliación de información con radicado 20223300126741</t>
  </si>
  <si>
    <t>Información sobre empleados públicos de la entidad</t>
  </si>
  <si>
    <t>Se da respuesta con radicado 20227300130271</t>
  </si>
  <si>
    <t>Solicitud de copia de las peticiones realizadas por el usuario desde el 2021</t>
  </si>
  <si>
    <t>Solicitud de teletrabajo por motivos de salud</t>
  </si>
  <si>
    <t>Se da respuesta con radicado 20227300130211</t>
  </si>
  <si>
    <t>Solicitud de vigilancia en el parque nacional de bogotá por inseguridad</t>
  </si>
  <si>
    <t>Información sobre proceso de rediseño institucional</t>
  </si>
  <si>
    <t>Se da respuesta con radicado 20227300131911</t>
  </si>
  <si>
    <t>consideramos que la SDCRD no ha respondido a nuestra solicitud de fondo
ni de forma satisfactoria y reiteramos la solicitud, amparada en el derecho de petición</t>
  </si>
  <si>
    <t>Se da respuesta con radicado 20223300128081</t>
  </si>
  <si>
    <t>Solicitud de declaratoria BIC – Casa CRA 6 # 56A - 33</t>
  </si>
  <si>
    <t>Se solicita ampliación con radicado 20223300131321</t>
  </si>
  <si>
    <t>SOLICITUD DE INFORMACION PARA PREPARACION DE LAS MESAS DE TRABAJO CON LA ADMINISTRACION - Sintracultur</t>
  </si>
  <si>
    <t>Se da respuesta con radicado 20227300131621</t>
  </si>
  <si>
    <t>Me gustaría saber si notó un aumento en el número de llamadas que recibió en Bogotá antes y durante la pandemia,</t>
  </si>
  <si>
    <t xml:space="preserve">Solicitar mesa de trabajo para atender poblematica </t>
  </si>
  <si>
    <t>Se da respuesta con radicado 20222100134411</t>
  </si>
  <si>
    <t>QUERIA SABER SI EN LAS BIBLIOTECAS MENORES HUBO SERVICIO NORMAL DE BIBLIOTECA EL DIA 28 DE OCTUBRE DE 2022 YA QUE HUBO PROTESTAS EN ESE DIA PERO NO SE SI HUBO ALGUNA ALTERACION DE ORDEN PUBLICO.</t>
  </si>
  <si>
    <t>Indicamos nuestra incoformidad de respuesta SCRD</t>
  </si>
  <si>
    <t>Se da respuesta con radicado 20223300130401</t>
  </si>
  <si>
    <t>solicito informacion de como vincularme con la entidad</t>
  </si>
  <si>
    <t>Se da respuesta con radicado 20227300130631</t>
  </si>
  <si>
    <t>QUERIA SABER SI EN LAS BIBLIOTECAS MENORES HUBO SERVICIO EL. DIA 29 DE OCTUBRE DEBIDO A LAS MARCHAS QUE HUBO Y SI NO HUBO ALTERACION DE ORDEN PUBLICO.</t>
  </si>
  <si>
    <t>escoger una academia de tennis de mesa para llevar a cabo las clases de tennis de mesa.</t>
  </si>
  <si>
    <t>Solicitud de informacion Biblioteca de julio mario santo domingo</t>
  </si>
  <si>
    <t>Se traslada con los oficios 20228000128761 y 20228000128781</t>
  </si>
  <si>
    <t xml:space="preserve">solicitud de entrevista dia del musico </t>
  </si>
  <si>
    <t>Se traslada con los radicados 20223000131071, 20223000128881 y 20223000128871</t>
  </si>
  <si>
    <t>queria saber si ustedes contestan todos los correos enviados desde hparragonzalez@gmail.com o rebotan</t>
  </si>
  <si>
    <t>Se da respuesta con radicado 20227000130651</t>
  </si>
  <si>
    <t>solicitud de videos y datos solicitados al ingresar al baño biblioteca Tintal</t>
  </si>
  <si>
    <t>Se da respuesta con radicado 20228000128401</t>
  </si>
  <si>
    <t xml:space="preserve">poca información en cuanto las apuestas de la secretaria de cultura en programas
como apoyos concertados </t>
  </si>
  <si>
    <t>Se da respuesta con radicado 20222100133071</t>
  </si>
  <si>
    <t xml:space="preserve">Información de contacto con encargado de distrito grafiti </t>
  </si>
  <si>
    <t>Se da respuesta con radicado 20223100130641</t>
  </si>
  <si>
    <t>Solicitud de información normativo sobre BIC</t>
  </si>
  <si>
    <t>Solicitud de copia de resolución relacionada con liga bogotá</t>
  </si>
  <si>
    <t>Se da respuesta con radicado 20222300130121</t>
  </si>
  <si>
    <t>Información relacionada con BIC</t>
  </si>
  <si>
    <t>Se da respuesta con radicado 20223300131301</t>
  </si>
  <si>
    <t>Solicitud de apoyo para celebración de JAC</t>
  </si>
  <si>
    <t>Se da respuesta con radicado 20222100129191</t>
  </si>
  <si>
    <t>Solicitud de remisión de resultados de exámen médico</t>
  </si>
  <si>
    <t>Solicitud de remisión de diseños utilizados por la SCRD</t>
  </si>
  <si>
    <t xml:space="preserve">Se da respuesta con radicado 20222400131031 </t>
  </si>
  <si>
    <t>Solicitud de levantamiento de sellos en intervención de BIC</t>
  </si>
  <si>
    <t>Se da respuesta con radicado 20223300131851</t>
  </si>
  <si>
    <t>Solicitud de notificación para participar en emprendetón</t>
  </si>
  <si>
    <t>Información sobre prácticas en la SCRD</t>
  </si>
  <si>
    <t>Se da respuesta con radicado 20227300128001</t>
  </si>
  <si>
    <t>Solicitud de envío de las peticiones realizadas por el usuario</t>
  </si>
  <si>
    <t>Solicitud de autorización de uso de parques administrados por el IDRD</t>
  </si>
  <si>
    <t>Se da respuesta con radicado 20227100129091</t>
  </si>
  <si>
    <t>Solicitud de entrevista para tratar información de apoyo a los músicos</t>
  </si>
  <si>
    <t>Se traslada con los oficios 20223000131071 y 20223000128881, 20223000128871</t>
  </si>
  <si>
    <t>Solicitud de alianza entre museos y app</t>
  </si>
  <si>
    <t>Información sobre convenio de biblioteca con la SCRD</t>
  </si>
  <si>
    <t>Se traslada a través de los radicados 20228000128761 y 20228000128781</t>
  </si>
  <si>
    <t>Información sobre obligatoriedad de taller pedagógico para sacar citas médicas</t>
  </si>
  <si>
    <t>Información sobre reglamento general de la bibliotecas menores</t>
  </si>
  <si>
    <t>Se traslada con los oficios 20227000130591 y 20227000130601</t>
  </si>
  <si>
    <t>Solicitud de acompañamiento para montar plataforma para concierto</t>
  </si>
  <si>
    <t>Inconformidad con evento es cultura local por no hacer buen uso de refrigerios</t>
  </si>
  <si>
    <t>Se da respuesta con radicado 20222400448843</t>
  </si>
  <si>
    <t>Información sobre cierre de bibliotecas menores por manifestaciones</t>
  </si>
  <si>
    <t>Se traslada con los radicados 20227000130111 y 20227000130191</t>
  </si>
  <si>
    <t>Información sobre transcripción de chat biblored</t>
  </si>
  <si>
    <t>Solicitud de publicidad de composición musical dirigida a Bogotá</t>
  </si>
  <si>
    <t>Se da respuesta con radicado 20223100134301</t>
  </si>
  <si>
    <t>Solicitud de certificado CETIL</t>
  </si>
  <si>
    <t>Se da respuesta con radicado 20227300134931</t>
  </si>
  <si>
    <t>Se da respuesta con radicado 20227100130171</t>
  </si>
  <si>
    <t>Solicitud de remision de resultados de exámenes en subred norte</t>
  </si>
  <si>
    <t>Se da respuesta con radicado 20227100130221</t>
  </si>
  <si>
    <t>Solicitud de inscripción en convocatoria Gala 2022 de IDARTES</t>
  </si>
  <si>
    <t>Solicitud de cumplimiento con lo dispuesto en proceso de selección del CEFE</t>
  </si>
  <si>
    <t>Se da respuesta con radicado 20223300139661</t>
  </si>
  <si>
    <t>Solicitud de información sobre convocatoria de concertación MIN CULTURA</t>
  </si>
  <si>
    <t>Se da traslado con radicado 20227000131201 y 20227000131211</t>
  </si>
  <si>
    <t>Solicitud de devolución de dineros mal depositados en entidad distrital</t>
  </si>
  <si>
    <t>Solicitud de información sobre festival bosa vive teatro</t>
  </si>
  <si>
    <t>Se da respuesta con radicado 20227000131311</t>
  </si>
  <si>
    <t xml:space="preserve">Presenta casa de patrimonio arquitectonico para compra </t>
  </si>
  <si>
    <t>Se traslada con los radicados 20227000130741 y 20227000130731</t>
  </si>
  <si>
    <t xml:space="preserve">Solicitud de informacion sobre historia de la ocupacion grupos socio culturales </t>
  </si>
  <si>
    <t>Se da respuesta con radicado 20223300133931</t>
  </si>
  <si>
    <t>reclamar el subsidio de bono de discapacidad y también hacer talleres pregunto si son obligatorios en servita Usaquén</t>
  </si>
  <si>
    <t xml:space="preserve">Se traslada por bogota te escucha y se finaliza en orfeo con la evidencia </t>
  </si>
  <si>
    <t xml:space="preserve">Solicita la respuesta de todos los correos enviados en el 2022 </t>
  </si>
  <si>
    <t>Se traslada con los radicados 20227000132661 y 20227000132651</t>
  </si>
  <si>
    <t>Solicitud para presentar al PDAC - Evento Metropolitano "29 Festival de Cultura Negra de Bogotá"</t>
  </si>
  <si>
    <t>Se da respuesta con radicado 20222200135821</t>
  </si>
  <si>
    <t>Solicitud de información sobre contratista de la entidad</t>
  </si>
  <si>
    <t>Se da respuesta con radicado 20227000135771</t>
  </si>
  <si>
    <t>El ciudadano solicita revisión de las condiciones del teatro nacional</t>
  </si>
  <si>
    <t>Solicitar permisos para declarara BIC</t>
  </si>
  <si>
    <t>Se da respuesta con radicado 20223300129391</t>
  </si>
  <si>
    <t>Se da respuesta con radicado 20227100130251</t>
  </si>
  <si>
    <t>Se da respuesta con radicado 20223300136671</t>
  </si>
  <si>
    <t>Solicitud de copia de acuerdo 735 de 2019 enviado a inspector de policia</t>
  </si>
  <si>
    <t>Se da respuesta con radicado 20223300133941</t>
  </si>
  <si>
    <t>Solicita tener contacto con las comunidades Embera en Bogotá</t>
  </si>
  <si>
    <t>Se traslada a través de los oficios 20227000131861 y 20227000131871</t>
  </si>
  <si>
    <t>Solicita informacion si se realizara evento de emprendimientos de las fundaciones de discapacidad</t>
  </si>
  <si>
    <t>Solicitud de copia de la notificación al inspector de policía</t>
  </si>
  <si>
    <t xml:space="preserve">Reclamacion de no cumplimiendo con protocolos establecidos en la fundacion teatro nacional </t>
  </si>
  <si>
    <t xml:space="preserve">Se cancela por no peticion la entidad competente ya tiene conocimiento </t>
  </si>
  <si>
    <t xml:space="preserve">Pregunta si hay atencion los dias 17-18-19 de noviembre en las bibliotecas </t>
  </si>
  <si>
    <t>Se traslada con los oficios 20227000130651 y 20227000130661</t>
  </si>
  <si>
    <t>Solicita resultados de la convocatoria FESTIVAL INTERNACIONAL DE ARTE URBANO</t>
  </si>
  <si>
    <t>Se da respuesta con radicado 20223100136251</t>
  </si>
  <si>
    <t>Solicita construccion de jardin con flor icono de colombia y mas policias para el nuevo bronx</t>
  </si>
  <si>
    <t>Se da respuesta con radicado 20227000132621</t>
  </si>
  <si>
    <t xml:space="preserve">Solicitud de informacion sobre supuesta convocatoria de encuestadores para la SCRD </t>
  </si>
  <si>
    <t>Se da respuesta con radicado 20229100135951</t>
  </si>
  <si>
    <t xml:space="preserve">Solicitud de informacion sobre certificacion de experiencia de una ESAL </t>
  </si>
  <si>
    <t>Se da respuesta con radicado 20222200459463</t>
  </si>
  <si>
    <t>Solicitud de ayuda a aulto mayor artista</t>
  </si>
  <si>
    <t>Se da respuesta con radicado 20223100136751</t>
  </si>
  <si>
    <t>Información sobre apertura de bibliotecas el día 8 de noviembre de 2022</t>
  </si>
  <si>
    <t>Se traslada con los radicados 20227000130651 y 20227000130661</t>
  </si>
  <si>
    <t>Solicitud de información sobre estado de convocatoria es cultura local b unidos</t>
  </si>
  <si>
    <t>Se da respuesta con radicado 20223100133971</t>
  </si>
  <si>
    <t>Se da respuesta con radicado 20227100130311</t>
  </si>
  <si>
    <t>propuesta de marketing para la entidad</t>
  </si>
  <si>
    <t>Se da respuesta con radicado 20221200133271</t>
  </si>
  <si>
    <t>Solicitud de apoyo y compañamiento en realización de greafiti</t>
  </si>
  <si>
    <t>Se da respuesta con radicado 20223100133901</t>
  </si>
  <si>
    <t>Información sobre publicación de resultados de convocatoria</t>
  </si>
  <si>
    <t>Solicitud de revisión e inhabilidad de Es Cultura Local Suba</t>
  </si>
  <si>
    <t>Se da respuesta con radicado 20222000137001</t>
  </si>
  <si>
    <t xml:space="preserve">Solicitud de certificaciones de proyectos </t>
  </si>
  <si>
    <t>Se da respuesta con radicado 20222200131191</t>
  </si>
  <si>
    <t>Solciitud de revision a la trazabilidad y las apuestas locales frente a la participación abierta de las iniciativas</t>
  </si>
  <si>
    <t>Se da respuesta cin radicado 20222200136831</t>
  </si>
  <si>
    <t>Solicitud de copia del auto 672 del 5 de diciembre de 2019</t>
  </si>
  <si>
    <t>Se da respuesta con el radicado 20223300135601</t>
  </si>
  <si>
    <t>Información sobre cierres de parqueadero del parque simon bolivar</t>
  </si>
  <si>
    <t>Solicitud de revisión de proyecto para publicación de libro</t>
  </si>
  <si>
    <t>Se da respuesta con radicado 20228000139991</t>
  </si>
  <si>
    <t>Información sobre proceso para visitar estación de tren</t>
  </si>
  <si>
    <t>Se traslada con los radicados 20227000133721 y 20227000133731</t>
  </si>
  <si>
    <t>SOLICITA UN LISTADO DE LOS NOMBRES DE LOS ARTISTAS Y/O AGRUPACIONES QUE SE PRESENTAN EN ROCK AL PARQUE ENTRE 1994 Y 2022</t>
  </si>
  <si>
    <t>Se brinda respuesta parcial con radicado 20222200134861</t>
  </si>
  <si>
    <t xml:space="preserve">Solicitud de autorizacion para demoler muro </t>
  </si>
  <si>
    <t>Se da respuesta con radicado 20223300136371</t>
  </si>
  <si>
    <t>Información sobre reglmaneto de la bibliotecas menores</t>
  </si>
  <si>
    <t>Se da respuesta con los radicados 20227000132761, 20227000132781 y 20227000132791</t>
  </si>
  <si>
    <t>Se solicita la remisión de las preguntas realizadas por el usuario</t>
  </si>
  <si>
    <t>Solicitud de revisión en proyecto realizado en la oficina de personero de Bogotá</t>
  </si>
  <si>
    <t>Se da respuesta con radicado 20223300131881</t>
  </si>
  <si>
    <t xml:space="preserve">Informacion sobre funcionamiento el 15 de noviembre en  bibliotecas </t>
  </si>
  <si>
    <t xml:space="preserve">Informacion sobre horarios en las bibliotecas </t>
  </si>
  <si>
    <t xml:space="preserve">10 peticiones para la vice presidenta Francia Marquez </t>
  </si>
  <si>
    <t>Se da respuesta con radicado 20227000134271</t>
  </si>
  <si>
    <t>Solicita remision de las preguntas echas desde enero de 2021</t>
  </si>
  <si>
    <t>Se da respuesta con numero de radicado 20227000132761</t>
  </si>
  <si>
    <t xml:space="preserve">Requiere contactarse con funcionario de idartes para realizar preguntas </t>
  </si>
  <si>
    <t xml:space="preserve">Informacion laboral del idrd </t>
  </si>
  <si>
    <t xml:space="preserve">Informacion sobre las casas de la cultura y como participar en ellas </t>
  </si>
  <si>
    <t>Se da respuesta con radicado 20222100139081</t>
  </si>
  <si>
    <t xml:space="preserve">Solicitud de expediente de un patrimonio cultural </t>
  </si>
  <si>
    <t>Se da respuesta con el radicado 20223300135751 y se traslada con el radicado 20223300135711</t>
  </si>
  <si>
    <t xml:space="preserve">Solicitud de establecer contacto con la linea calma para una articulación para psicoeducar en el cuidado de la salud mental de los hombres de la armada </t>
  </si>
  <si>
    <t>Se da respuesta con radicado 20229000136391</t>
  </si>
  <si>
    <t>Preguntas echas en biblored desde el año 2021</t>
  </si>
  <si>
    <t>Se traslada con los oficios 20227000132661 y 20227000132651</t>
  </si>
  <si>
    <t>Resultados del "PREMIO NACIONAL DE NARRATIVA ELISA MÚJICA",</t>
  </si>
  <si>
    <t>RANSCRIPCION DEL CHAT QUE SE ENVIABA POR CORREO ELECTRONICO PUEDE LLEGAR AL MISM</t>
  </si>
  <si>
    <t>Solicitudes varias del usuario con relación al Ministerio de la Igualdad</t>
  </si>
  <si>
    <t>Solicitud de exclusión de listados de indicativa de cantidatos de BIC</t>
  </si>
  <si>
    <t>Se traslada con los radicados 20223300134911 y 20223300134881</t>
  </si>
  <si>
    <t>Solicitud de soporte técnico en plataforma SICON</t>
  </si>
  <si>
    <t>Se da respuesta con radicado 20222200136511</t>
  </si>
  <si>
    <t>Información sobre talleres a realizar por parte de biblored</t>
  </si>
  <si>
    <t>Se traslada con los oficios 20227000132761, 20227000132781 y 20227000132791</t>
  </si>
  <si>
    <t>Sugerencia sobre políticas aplicadas a convocatorias de Es Cultura Local</t>
  </si>
  <si>
    <t>Se da respuesta con radicado 20222400138041</t>
  </si>
  <si>
    <t>Información sobre cambios en biblored</t>
  </si>
  <si>
    <t>Se traslada con los oficios 20227000135121 y 20227000135141</t>
  </si>
  <si>
    <t>Solicitud de revisión en ganadores de convocatorias culturales</t>
  </si>
  <si>
    <t>Se solicita ampliación de información con el radicado 20222200133781</t>
  </si>
  <si>
    <t xml:space="preserve">Como participar como restaurante en rock al parque </t>
  </si>
  <si>
    <t xml:space="preserve">Se cancela por no competencia la entidad competente ya tiene conocimiento </t>
  </si>
  <si>
    <t>Se da respuesta con radicado 20223100134301.</t>
  </si>
  <si>
    <t xml:space="preserve">Solicitud de certificacion de contrato </t>
  </si>
  <si>
    <t>Se da respuesta con radicado 20227100133531</t>
  </si>
  <si>
    <t>Se da respuesta con radicado 20227100133541</t>
  </si>
  <si>
    <t xml:space="preserve">Solicita informacion sobre correos enviados al director de las bibliotecas </t>
  </si>
  <si>
    <t xml:space="preserve">Pregunta si el chat de biblored esta activo </t>
  </si>
  <si>
    <t>Se da respuesta con radicado 20227000132651</t>
  </si>
  <si>
    <t>desea capacitarme para realizar proyectos de gestión Social, cultural y musical, con ustedes es posible</t>
  </si>
  <si>
    <t>Se da respuesta con radicado 20223100134671</t>
  </si>
  <si>
    <t xml:space="preserve">Pregunta si el chat de biblored sigue activo o no </t>
  </si>
  <si>
    <t xml:space="preserve">Pregunta si los coordinadores de las bibliotecas responden los correos </t>
  </si>
  <si>
    <t xml:space="preserve">Preguntan si en las bibliotecas ofrecen trabajo </t>
  </si>
  <si>
    <t>pregunta si los talleres o actividades que se hacen cuando se reciben la ayuda de bono de discapacidad son obligatorios o no</t>
  </si>
  <si>
    <t>Se da respuesta con radicado 20227000132761</t>
  </si>
  <si>
    <t>Pregunta si en las bibliotecas menores se puede hacer servicio social que ordena los colegios distritales de Bogotá.</t>
  </si>
  <si>
    <t xml:space="preserve">Pregunta si puede estar en el mismo lugar de siempre en la biblioteca </t>
  </si>
  <si>
    <t>Se da respuesta con radicado 20227000135121 y 20227000135141</t>
  </si>
  <si>
    <t xml:space="preserve">Horario de bibliotecas mayores </t>
  </si>
  <si>
    <t>Se da respuesta con radicado 20227000133681 y 20227000133691</t>
  </si>
  <si>
    <t xml:space="preserve">Horarios de bibliotecas mayores y menores en bogota </t>
  </si>
  <si>
    <t xml:space="preserve">Solicitud de certificación de contrato de apoyo con la SCRD </t>
  </si>
  <si>
    <t>Se da respuesta con radicado 20227100133571</t>
  </si>
  <si>
    <t>Información sobre cambios en el chat biblored</t>
  </si>
  <si>
    <t>Información general sobre talleres realizados por biblored</t>
  </si>
  <si>
    <t>Información sobre reglamento de biblored</t>
  </si>
  <si>
    <t>Solicitud de copia del chat con biblored</t>
  </si>
  <si>
    <t>Solicitud de colaboración para publicación en Cultura en Bogotá</t>
  </si>
  <si>
    <t>Se da respuesta con radicado 20221200134651</t>
  </si>
  <si>
    <t>Solicitud de certificación por contratos prestación de servicios</t>
  </si>
  <si>
    <t>Se da respuesta con radicado 20227100134241</t>
  </si>
  <si>
    <t>Documento modelo de renuncia a términos para la notificación de la renovación del Reconocimiento Deportivo</t>
  </si>
  <si>
    <t>Quiere saber si en las bibliotecas menores ofrecen talleres de anime.</t>
  </si>
  <si>
    <t>Se traslado con los radicados 20227000135121 y 20227000135141</t>
  </si>
  <si>
    <t>Solicitud de alquilar la sala de conciertos Otto de Greiff</t>
  </si>
  <si>
    <t>solicita adelantar control urbanístico</t>
  </si>
  <si>
    <t>Solicitud de reunión para solicitar apoyo en proyecto de gestión cultural</t>
  </si>
  <si>
    <t>Se da respuesta con radicado 20223100134691</t>
  </si>
  <si>
    <t>Se da respuesta con radicado 20227000135121</t>
  </si>
  <si>
    <t>Solicitud de modificación de requisitos solicitados en programa distrital de apoyos concertados</t>
  </si>
  <si>
    <t>Se da respuesta con radicado 20222200140171</t>
  </si>
  <si>
    <t xml:space="preserve">Se da respuesta con radicado 20227100134251 </t>
  </si>
  <si>
    <t>Solicitud de orientación en requisitos del programa BEPS</t>
  </si>
  <si>
    <t>Se da respuesta con radicado 20223100137621</t>
  </si>
  <si>
    <t>El usuario solicita que no cierren las bibliotecas menores en enero de 2023</t>
  </si>
  <si>
    <t>Se da respuesta con radicado 20223300140241</t>
  </si>
  <si>
    <t>Información sobre notificaciones realizadas desde la Sec General</t>
  </si>
  <si>
    <t>Se da respuesta con radicado 20227100134401</t>
  </si>
  <si>
    <t>Información sobre posibles cierres de las bibliotecas menores</t>
  </si>
  <si>
    <t>Se responde con los oficios 20227000135121 y 20227000135141</t>
  </si>
  <si>
    <t>Solicitud de copia de las peticiones radicadas por el usuario</t>
  </si>
  <si>
    <t>Información sobre talleres ofertados por las bibliotecas menores</t>
  </si>
  <si>
    <t>Información relacionada con patrimonio cultural del distrito</t>
  </si>
  <si>
    <t>Se da respuesta con radicado 20223300140381</t>
  </si>
  <si>
    <t>Información relacionada con los barrios Santa Bibiana y San Patricio</t>
  </si>
  <si>
    <t>Solicitud de informacion de beneficios y apoyos para personas con discapacidad</t>
  </si>
  <si>
    <t>Se da respuesta con radicado 20222100136311</t>
  </si>
  <si>
    <t xml:space="preserve">Presenta un portafolio de servicios de musica y arte </t>
  </si>
  <si>
    <t xml:space="preserve">No se entiende la peticion </t>
  </si>
  <si>
    <t>Se da respuesta con radicado 20227000135801.</t>
  </si>
  <si>
    <t xml:space="preserve">Solicita ENVIEN LAS PREGUNTAS COMPLETAS DESDE ENERO DE 2021 HASTA LA FECHA DE 21 DE NOVIEMBRE </t>
  </si>
  <si>
    <t>Se da respuesta con radicado  20227000137991 y 20227000137981</t>
  </si>
  <si>
    <t>s resoluciones en PDF de las convocatorias de los festivales al parque del Idartes entre los años 2011 y 2017</t>
  </si>
  <si>
    <t xml:space="preserve">Solicitud de cambio de datos de propietario de la resolucion 696  del 15 de septiembre </t>
  </si>
  <si>
    <t xml:space="preserve">Solicitud de revision de la cartilla Propuesta Normativa Tipos, Grupos y Usos del Suelo relacionada con el PEMP de Teusaquillo. </t>
  </si>
  <si>
    <t xml:space="preserve">Realizar el pago inmediato del desembolso final del proyecto Es Cultural Local 2021 en favor de la organización Fundación Socio Cultural Teatro Calle Colombia. </t>
  </si>
  <si>
    <t xml:space="preserve">Solicita actualizar datos en la subred norte de salud </t>
  </si>
  <si>
    <t xml:space="preserve">Programas de musica para promocionar la carrera musical de el </t>
  </si>
  <si>
    <t>Solicitud de informacion sobre observaciones de los jurados sobre mi propuesta compositiva</t>
  </si>
  <si>
    <t>Solicitud de copia de solicitudes realizadas por el usuario</t>
  </si>
  <si>
    <t>Se da respuesta con radicado 20227000138011</t>
  </si>
  <si>
    <t>Solicitud de realzación de proyecto en transmilenio</t>
  </si>
  <si>
    <t>Inconformidad laboral con coordinadora de biblored</t>
  </si>
  <si>
    <t>Se da respuesta con radicado 20227000138031</t>
  </si>
  <si>
    <t xml:space="preserve">Solicitud de certificación de terminación laboral en la SCRD </t>
  </si>
  <si>
    <t>Solicitud de apoyo para promocionar canción de Bogotá</t>
  </si>
  <si>
    <t xml:space="preserve">Informacion sobre escuelas de boxeo </t>
  </si>
  <si>
    <t>Presenta inconformidad con descuentos realizados por incapacidad</t>
  </si>
  <si>
    <t>Hoja de vida para ser tenido en cuenta en cargos contables</t>
  </si>
  <si>
    <t>Solicitud de apoyo para divulgación de obras literarias</t>
  </si>
  <si>
    <t>Se da respuesta con el radicado 20228000139761</t>
  </si>
  <si>
    <t xml:space="preserve">Información sobre planos y proyectos de la UPZ Diana Turbay </t>
  </si>
  <si>
    <t>Se da respuesta con radicado 20223300144171</t>
  </si>
  <si>
    <t>Solicitud de devolución de IVA en favor de compensar</t>
  </si>
  <si>
    <t xml:space="preserve">Posibilidad de hacer cambios en proyecto presentado de Es cultura Local </t>
  </si>
  <si>
    <t>Solicitud de planimetría de la Iglesia de las Nieves</t>
  </si>
  <si>
    <t>Información sobre cambio de horarios en bibliotecas menores</t>
  </si>
  <si>
    <t>Se da respuesta con radicados 20227000139591 y 20227000139601.</t>
  </si>
  <si>
    <t>Solicitud de apoyo a persona en condición de discapacidad</t>
  </si>
  <si>
    <t>Información sobre cierres en las bibliotecas menores</t>
  </si>
  <si>
    <t xml:space="preserve">Se da respuesta con radicado 20227000139591 y 20227000139601. </t>
  </si>
  <si>
    <t>Solicitud de desembolso por ser ganador de convocatoria es cultura local bosa</t>
  </si>
  <si>
    <t>Solicitud de soporte en plataforma FORMA de la SCRD</t>
  </si>
  <si>
    <t xml:space="preserve">Solicitid de ampliacion de horario del parque metropolitano tercer milenio </t>
  </si>
  <si>
    <t xml:space="preserve">Solciitud de informacion para recorridos en el distrito grafiti </t>
  </si>
  <si>
    <t>Solicita certificacion de 10 semetres en la escuela de artes 1984</t>
  </si>
  <si>
    <t xml:space="preserve">Pregunta si es obligatorio asistrir a las bibliotecas menores </t>
  </si>
  <si>
    <t xml:space="preserve">Pregunta xq cambiaron los horarios en las bibliotecas </t>
  </si>
  <si>
    <t>Solicitid de  transcripción del chat numero 5639 del día 25 de noviembre</t>
  </si>
  <si>
    <t>Solicita informacion si si puede participar en la convocatoria Programa Distrital de Apoyos Concertados 2023 - Proyectos Locales e Interlocales</t>
  </si>
  <si>
    <t>PREGUNTA EN LAS BIBLIOTECAS MENORES HUBO SERVICIO NORMAL EL DIA 15 DE NOVIEMBRE</t>
  </si>
  <si>
    <t xml:space="preserve">quiere saber si en las bibliotecas menores ofrecen trabajo o empleo en sus instalaciones </t>
  </si>
  <si>
    <t>Se da respuesta con radicado 20227000139591 y 20227000139601.</t>
  </si>
  <si>
    <t xml:space="preserve">Solicita certificado para retiro de cesantias </t>
  </si>
  <si>
    <t xml:space="preserve">Queria saber si ustedes responden todos los correos enviados desde esta cuenta los que envié por el correo hparragonzalez@gmail.com </t>
  </si>
  <si>
    <t>saber las causas por las cuales he sido excluido de la instancia denominada: "Consejo Local de Cultura, Arte y Patrimonio".</t>
  </si>
  <si>
    <t>Solicitud de copia de  Decreto Distrital 311 de 2020</t>
  </si>
  <si>
    <t>solicitud de información al respecto para realizar una visita nocturna en el columbario cementerio</t>
  </si>
  <si>
    <t xml:space="preserve">Inconformidad sobre evento rock al parque </t>
  </si>
  <si>
    <t>Inconformidad en el proyecto de festival internacional de arte urbano - Mesa Graffiti Bogota Region</t>
  </si>
  <si>
    <t>Información sobre trabajo a personas discapacitadas</t>
  </si>
  <si>
    <t>Solicitud de copia de las peticiones realizadas desde el 2021</t>
  </si>
  <si>
    <t>Solicitud copia decreto distrital 311 de 2020</t>
  </si>
  <si>
    <t>Solicitud de planez de predio</t>
  </si>
  <si>
    <t>Informacion sobre talleres disponibles en la localidad de fontibon</t>
  </si>
  <si>
    <t>Información sobre correos del dominio de biblored</t>
  </si>
  <si>
    <t xml:space="preserve">Solicitud de permiso sindical </t>
  </si>
  <si>
    <t>Información sobre escuelas de futbol en engativa</t>
  </si>
  <si>
    <t>Inconvenientes presentados en convocatoria de escultura local Santa fe 3.0</t>
  </si>
  <si>
    <t>Solicitud de intervención de parque público y de malla vial colindante</t>
  </si>
  <si>
    <t>Solicitud de cita para discutir sobre regulación de BIC de conformidad con el POT</t>
  </si>
  <si>
    <t xml:space="preserve">Planimetrias de la iglesia san francisto de bogota </t>
  </si>
  <si>
    <t>Apertura de s la última exposición del año, 🤘“It´s only Rock n Roll”🤘de @santiagocastroborda</t>
  </si>
  <si>
    <t>copia a mi consta, del oficio No. 20227100192192, la cual es requerida para conocer en detalle, lo referente a determinar las actividades a realizar en el predio de la calle 35 # 5-37;</t>
  </si>
  <si>
    <t>Resultados BECA DIÁLOGOS NECESARIOS: ESPACIOS CULTURALES DE PAZ, MEMORIA Y RECONCILIACIÓN</t>
  </si>
  <si>
    <t xml:space="preserve">Solicitud de informacion sobre convocatoria emprendeton </t>
  </si>
  <si>
    <t xml:space="preserve">Solicita aclaracion sobre documentos subido en sicon </t>
  </si>
  <si>
    <t>Solicita realización de etapa contractual entre Rafael Steven Ortega García</t>
  </si>
  <si>
    <t>Solicita informacion donde puedo hacer practicas de saxofón alto</t>
  </si>
  <si>
    <t xml:space="preserve">Solicita informacion si le van a responder todos los correos </t>
  </si>
  <si>
    <t>Información sobre requisitos para realizar mural en Bogotá</t>
  </si>
  <si>
    <t>Inconformidad por dilaciones en nombramiento de miembro del concejo de Arte</t>
  </si>
  <si>
    <t xml:space="preserve">Solicitud de revisión de documentos técnicos en beca </t>
  </si>
  <si>
    <t>Solicitud de certificación de no realización de evento con el artista bonny cepeda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</si>
</sst>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yy"/>
    <numFmt numFmtId="166" formatCode="##"/>
  </numFmts>
  <fonts count="13">
    <font>
      <sz val="11"/>
      <color theme="1"/>
      <name val="Calibri"/>
      <scheme val="minor"/>
    </font>
    <font>
      <sz val="11"/>
      <color theme="1"/>
      <name val="Calibri"/>
      <family val="2"/>
    </font>
    <font>
      <sz val="11"/>
      <color theme="1"/>
      <name val="&quot;Times New Roman&quot;"/>
    </font>
    <font>
      <b/>
      <sz val="11"/>
      <color theme="1"/>
      <name val="Calibri"/>
      <family val="2"/>
    </font>
    <font>
      <sz val="11"/>
      <name val="Calibri"/>
      <family val="2"/>
    </font>
    <font>
      <b/>
      <sz val="8"/>
      <color theme="1"/>
      <name val="Arial"/>
      <family val="2"/>
    </font>
    <font>
      <sz val="11"/>
      <color rgb="FF000000"/>
      <name val="Calibri"/>
      <family val="2"/>
    </font>
    <font>
      <sz val="11"/>
      <color theme="1"/>
      <name val="Calibri"/>
      <family val="2"/>
      <scheme val="minor"/>
    </font>
    <font>
      <sz val="11"/>
      <color rgb="FF333333"/>
      <name val="GothamRnd-Book"/>
    </font>
    <font>
      <b/>
      <sz val="16"/>
      <color theme="1"/>
      <name val="Arial"/>
      <family val="2"/>
    </font>
    <font>
      <b/>
      <sz val="14"/>
      <color theme="1"/>
      <name val="Arial"/>
      <family val="2"/>
    </font>
    <font>
      <sz val="11"/>
      <color theme="1"/>
      <name val="Inconsolata"/>
    </font>
    <font>
      <b/>
      <sz val="11"/>
      <color theme="1"/>
      <name val="Calibri"/>
      <family val="2"/>
      <scheme val="minor"/>
    </font>
  </fonts>
  <fills count="10">
    <fill>
      <patternFill patternType="none"/>
    </fill>
    <fill>
      <patternFill patternType="gray125"/>
    </fill>
    <fill>
      <patternFill patternType="solid">
        <fgColor rgb="FF5B9BD5"/>
        <bgColor rgb="FF5B9BD5"/>
      </patternFill>
    </fill>
    <fill>
      <patternFill patternType="solid">
        <fgColor rgb="FFDEEAF6"/>
        <bgColor rgb="FFDEEAF6"/>
      </patternFill>
    </fill>
    <fill>
      <patternFill patternType="solid">
        <fgColor rgb="FF4A86E8"/>
        <bgColor rgb="FF4A86E8"/>
      </patternFill>
    </fill>
    <fill>
      <patternFill patternType="solid">
        <fgColor rgb="FFCFE2F3"/>
        <bgColor rgb="FFCFE2F3"/>
      </patternFill>
    </fill>
    <fill>
      <patternFill patternType="solid">
        <fgColor theme="4"/>
        <bgColor theme="4"/>
      </patternFill>
    </fill>
    <fill>
      <patternFill patternType="solid">
        <fgColor theme="0"/>
        <bgColor theme="0"/>
      </patternFill>
    </fill>
    <fill>
      <patternFill patternType="solid">
        <fgColor rgb="FFBFBFBF"/>
        <bgColor rgb="FFBFBFBF"/>
      </patternFill>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ck">
        <color rgb="FF000000"/>
      </left>
      <right style="thick">
        <color rgb="FF000000"/>
      </right>
      <top/>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ck">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72">
    <xf numFmtId="0" fontId="0" fillId="0" borderId="0" xfId="0"/>
    <xf numFmtId="0" fontId="1" fillId="2" borderId="1" xfId="0" applyFont="1" applyFill="1" applyBorder="1" applyAlignment="1">
      <alignment horizontal="center"/>
    </xf>
    <xf numFmtId="0" fontId="2" fillId="2" borderId="1" xfId="0" applyFont="1" applyFill="1" applyBorder="1" applyAlignment="1">
      <alignment horizontal="center"/>
    </xf>
    <xf numFmtId="0" fontId="1" fillId="0" borderId="0" xfId="0" applyFont="1"/>
    <xf numFmtId="0" fontId="1" fillId="3" borderId="1" xfId="0" applyFont="1" applyFill="1" applyBorder="1" applyAlignment="1">
      <alignment horizontal="center"/>
    </xf>
    <xf numFmtId="0" fontId="2" fillId="3" borderId="1" xfId="0" applyFont="1" applyFill="1" applyBorder="1" applyAlignment="1">
      <alignment horizontal="center"/>
    </xf>
    <xf numFmtId="0" fontId="3" fillId="2" borderId="1" xfId="0" applyFont="1" applyFill="1" applyBorder="1"/>
    <xf numFmtId="0" fontId="1" fillId="3" borderId="1" xfId="0" applyFont="1" applyFill="1" applyBorder="1"/>
    <xf numFmtId="0" fontId="1" fillId="3" borderId="1" xfId="0" applyFont="1" applyFill="1" applyBorder="1" applyAlignment="1">
      <alignment horizontal="right"/>
    </xf>
    <xf numFmtId="0" fontId="1" fillId="3" borderId="0" xfId="0" applyFont="1" applyFill="1" applyAlignment="1">
      <alignment horizontal="center"/>
    </xf>
    <xf numFmtId="0" fontId="1" fillId="3" borderId="0" xfId="0" applyFont="1" applyFill="1"/>
    <xf numFmtId="0" fontId="1" fillId="0" borderId="0" xfId="0" applyFont="1" applyAlignment="1">
      <alignment horizontal="right"/>
    </xf>
    <xf numFmtId="0" fontId="3" fillId="4" borderId="2" xfId="0" applyFont="1" applyFill="1" applyBorder="1" applyAlignment="1">
      <alignment horizontal="center"/>
    </xf>
    <xf numFmtId="0" fontId="1" fillId="5" borderId="3" xfId="0" applyFont="1" applyFill="1" applyBorder="1"/>
    <xf numFmtId="0" fontId="1" fillId="5" borderId="4" xfId="0" applyFont="1" applyFill="1" applyBorder="1"/>
    <xf numFmtId="0" fontId="1" fillId="5" borderId="5" xfId="0" applyFont="1" applyFill="1" applyBorder="1"/>
    <xf numFmtId="0" fontId="1" fillId="5" borderId="6" xfId="0" applyFont="1" applyFill="1" applyBorder="1"/>
    <xf numFmtId="0" fontId="3" fillId="6" borderId="2" xfId="0" applyFont="1" applyFill="1" applyBorder="1" applyAlignment="1">
      <alignment horizontal="center"/>
    </xf>
    <xf numFmtId="0" fontId="1" fillId="0" borderId="7" xfId="0" applyFont="1" applyBorder="1"/>
    <xf numFmtId="0" fontId="1" fillId="0" borderId="8" xfId="0" applyFont="1" applyBorder="1"/>
    <xf numFmtId="0" fontId="1" fillId="0" borderId="9" xfId="0" applyFont="1" applyBorder="1"/>
    <xf numFmtId="0" fontId="1" fillId="0" borderId="0" xfId="0" applyFont="1" applyAlignment="1">
      <alignment horizontal="center" vertical="center"/>
    </xf>
    <xf numFmtId="164" fontId="1" fillId="0" borderId="0" xfId="0" applyNumberFormat="1" applyFont="1"/>
    <xf numFmtId="0" fontId="5" fillId="8" borderId="1" xfId="0"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0" fontId="1" fillId="0" borderId="1" xfId="0" applyFont="1" applyBorder="1" applyAlignment="1">
      <alignment horizontal="right"/>
    </xf>
    <xf numFmtId="0" fontId="7" fillId="0" borderId="0" xfId="0" applyFont="1"/>
    <xf numFmtId="0" fontId="8" fillId="9" borderId="0" xfId="0" applyFont="1" applyFill="1"/>
    <xf numFmtId="0" fontId="10" fillId="0" borderId="1" xfId="0" applyFont="1" applyBorder="1" applyAlignment="1">
      <alignment horizontal="center" vertical="center"/>
    </xf>
    <xf numFmtId="0" fontId="1" fillId="0" borderId="0" xfId="0" applyFont="1" applyAlignment="1">
      <alignment vertical="center"/>
    </xf>
    <xf numFmtId="0" fontId="10" fillId="0" borderId="1" xfId="0" quotePrefix="1" applyFont="1" applyBorder="1" applyAlignment="1">
      <alignment horizontal="center" vertical="center"/>
    </xf>
    <xf numFmtId="164" fontId="10" fillId="0" borderId="1" xfId="0" applyNumberFormat="1" applyFont="1" applyBorder="1" applyAlignment="1">
      <alignment horizontal="center" vertical="center"/>
    </xf>
    <xf numFmtId="0" fontId="5" fillId="8" borderId="17" xfId="0" applyFont="1" applyFill="1" applyBorder="1" applyAlignment="1">
      <alignment horizontal="center" vertical="center" wrapText="1"/>
    </xf>
    <xf numFmtId="0" fontId="1" fillId="8" borderId="1" xfId="0" applyFont="1" applyFill="1" applyBorder="1" applyAlignment="1">
      <alignment vertical="center"/>
    </xf>
    <xf numFmtId="0" fontId="1" fillId="9" borderId="1" xfId="0" applyFont="1" applyFill="1" applyBorder="1" applyAlignment="1">
      <alignment vertical="center"/>
    </xf>
    <xf numFmtId="164" fontId="1" fillId="9" borderId="1" xfId="0" applyNumberFormat="1" applyFont="1" applyFill="1" applyBorder="1" applyAlignment="1">
      <alignment horizontal="right" vertical="center"/>
    </xf>
    <xf numFmtId="0" fontId="1" fillId="9" borderId="1" xfId="0" applyFont="1" applyFill="1" applyBorder="1" applyAlignment="1">
      <alignment horizontal="center" vertical="center"/>
    </xf>
    <xf numFmtId="0" fontId="11" fillId="9" borderId="1" xfId="0" applyFont="1" applyFill="1" applyBorder="1" applyAlignment="1">
      <alignment vertical="center"/>
    </xf>
    <xf numFmtId="164" fontId="1" fillId="9" borderId="1" xfId="0" applyNumberFormat="1" applyFont="1" applyFill="1" applyBorder="1" applyAlignment="1">
      <alignment vertical="center"/>
    </xf>
    <xf numFmtId="1" fontId="1" fillId="9" borderId="1" xfId="0" applyNumberFormat="1" applyFont="1" applyFill="1" applyBorder="1" applyAlignment="1">
      <alignment vertical="center"/>
    </xf>
    <xf numFmtId="0" fontId="1" fillId="7" borderId="1" xfId="0" applyFont="1" applyFill="1" applyBorder="1" applyAlignment="1">
      <alignment vertical="center"/>
    </xf>
    <xf numFmtId="1" fontId="1" fillId="9" borderId="1" xfId="0" applyNumberFormat="1" applyFont="1" applyFill="1" applyBorder="1" applyAlignment="1">
      <alignment horizontal="right" vertical="center"/>
    </xf>
    <xf numFmtId="0" fontId="1" fillId="0" borderId="1" xfId="0" applyFont="1" applyBorder="1" applyAlignment="1">
      <alignment vertical="center"/>
    </xf>
    <xf numFmtId="164" fontId="1" fillId="0" borderId="1" xfId="0" applyNumberFormat="1" applyFont="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right" vertical="center"/>
    </xf>
    <xf numFmtId="0" fontId="11" fillId="0" borderId="1" xfId="0" applyFont="1" applyBorder="1" applyAlignment="1">
      <alignment vertical="center"/>
    </xf>
    <xf numFmtId="166" fontId="1" fillId="0" borderId="1" xfId="0" applyNumberFormat="1" applyFont="1" applyBorder="1" applyAlignment="1">
      <alignment horizontal="left" vertical="center"/>
    </xf>
    <xf numFmtId="164" fontId="1" fillId="7" borderId="1" xfId="0" applyNumberFormat="1" applyFont="1" applyFill="1" applyBorder="1" applyAlignment="1">
      <alignment vertical="center"/>
    </xf>
    <xf numFmtId="164" fontId="1" fillId="7" borderId="1" xfId="0" applyNumberFormat="1" applyFont="1" applyFill="1" applyBorder="1" applyAlignment="1">
      <alignment horizontal="right" vertical="center"/>
    </xf>
    <xf numFmtId="0" fontId="1" fillId="7" borderId="1" xfId="0" applyFont="1" applyFill="1" applyBorder="1" applyAlignment="1">
      <alignment horizontal="center" vertical="center"/>
    </xf>
    <xf numFmtId="164" fontId="1" fillId="0" borderId="1" xfId="0" applyNumberFormat="1" applyFont="1" applyBorder="1" applyAlignment="1">
      <alignment vertical="center"/>
    </xf>
    <xf numFmtId="164" fontId="1" fillId="0" borderId="13" xfId="0" applyNumberFormat="1" applyFont="1" applyBorder="1" applyAlignment="1">
      <alignment horizontal="right"/>
    </xf>
    <xf numFmtId="1" fontId="1" fillId="0" borderId="1" xfId="0" applyNumberFormat="1" applyFont="1" applyBorder="1" applyAlignment="1">
      <alignment vertical="center"/>
    </xf>
    <xf numFmtId="1" fontId="0" fillId="0" borderId="0" xfId="0" applyNumberFormat="1"/>
    <xf numFmtId="1" fontId="6" fillId="9" borderId="1" xfId="0" applyNumberFormat="1" applyFont="1" applyFill="1" applyBorder="1" applyAlignment="1">
      <alignment horizontal="right" vertical="center"/>
    </xf>
    <xf numFmtId="1" fontId="1" fillId="7" borderId="1" xfId="0" applyNumberFormat="1" applyFont="1" applyFill="1" applyBorder="1" applyAlignment="1">
      <alignment vertical="center"/>
    </xf>
    <xf numFmtId="1" fontId="3" fillId="9" borderId="1" xfId="0" applyNumberFormat="1" applyFont="1" applyFill="1" applyBorder="1" applyAlignment="1">
      <alignment horizontal="right" vertical="center"/>
    </xf>
    <xf numFmtId="1" fontId="1" fillId="0" borderId="13" xfId="0" applyNumberFormat="1" applyFont="1" applyBorder="1" applyAlignment="1">
      <alignment horizontal="right"/>
    </xf>
    <xf numFmtId="0" fontId="3" fillId="0" borderId="0" xfId="0" applyFont="1" applyAlignment="1">
      <alignment horizontal="center"/>
    </xf>
    <xf numFmtId="0" fontId="0" fillId="0" borderId="0" xfId="0"/>
    <xf numFmtId="0" fontId="5" fillId="8" borderId="11" xfId="0" applyFont="1" applyFill="1" applyBorder="1" applyAlignment="1">
      <alignment horizontal="center" vertical="center" wrapText="1"/>
    </xf>
    <xf numFmtId="0" fontId="4" fillId="0" borderId="12" xfId="0" applyFont="1" applyBorder="1"/>
    <xf numFmtId="0" fontId="4" fillId="0" borderId="13" xfId="0" applyFont="1" applyBorder="1"/>
    <xf numFmtId="0" fontId="1" fillId="7" borderId="10" xfId="0" applyFont="1" applyFill="1" applyBorder="1" applyAlignment="1">
      <alignment vertical="center"/>
    </xf>
    <xf numFmtId="0" fontId="4" fillId="0" borderId="15" xfId="0" applyFont="1" applyBorder="1"/>
    <xf numFmtId="0" fontId="4" fillId="0" borderId="14" xfId="0" applyFont="1" applyBorder="1"/>
    <xf numFmtId="0" fontId="4" fillId="0" borderId="16" xfId="0" applyFont="1" applyBorder="1"/>
    <xf numFmtId="0" fontId="9" fillId="0" borderId="11" xfId="0" applyFont="1" applyBorder="1" applyAlignment="1">
      <alignment horizontal="center" vertical="center"/>
    </xf>
    <xf numFmtId="0" fontId="12" fillId="0" borderId="0" xfId="0" applyFont="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right" vertical="center"/>
    </xf>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Dependencias-style" pivot="0" count="3" xr9:uid="{00000000-0011-0000-FFFF-FFFF00000000}">
      <tableStyleElement type="headerRow" dxfId="8"/>
      <tableStyleElement type="firstRowStripe" dxfId="7"/>
      <tableStyleElement type="secondRowStripe" dxfId="6"/>
    </tableStyle>
    <tableStyle name="Dependencias-style 2" pivot="0" count="3" xr9:uid="{00000000-0011-0000-FFFF-FFFF01000000}">
      <tableStyleElement type="headerRow" dxfId="5"/>
      <tableStyleElement type="firstRowStripe" dxfId="4"/>
      <tableStyleElement type="secondRowStripe" dxfId="3"/>
    </tableStyle>
    <tableStyle name="Dependencias-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714375</xdr:colOff>
      <xdr:row>0</xdr:row>
      <xdr:rowOff>0</xdr:rowOff>
    </xdr:from>
    <xdr:ext cx="1028700" cy="1028700"/>
    <xdr:pic>
      <xdr:nvPicPr>
        <xdr:cNvPr id="2" name="image1.png" title="Imagen">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D27">
  <tableColumns count="4">
    <tableColumn id="1" xr3:uid="{00000000-0010-0000-0000-000001000000}" name="                                                                                                                                                                                                                                                               "/>
    <tableColumn id="2" xr3:uid="{00000000-0010-0000-0000-000002000000}" name="Área"/>
    <tableColumn id="3" xr3:uid="{00000000-0010-0000-0000-000003000000}" name="Siglas"/>
    <tableColumn id="4" xr3:uid="{00000000-0010-0000-0000-000004000000}" name="Jefes"/>
  </tableColumns>
  <tableStyleInfo name="Dependenci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30:B46">
  <tableColumns count="2">
    <tableColumn id="1" xr3:uid="{00000000-0010-0000-0100-000001000000}" name="Columna1"/>
    <tableColumn id="2" xr3:uid="{00000000-0010-0000-0100-000002000000}" name="Columna2"/>
  </tableColumns>
  <tableStyleInfo name="Dependenci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8:A50">
  <tableColumns count="1">
    <tableColumn id="1" xr3:uid="{00000000-0010-0000-0200-000001000000}" name="Columna1"/>
  </tableColumns>
  <tableStyleInfo name="Dependencias-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openxmlformats.org/officeDocument/2006/relationships/comments" Target="../comments1.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workbookViewId="0"/>
  </sheetViews>
  <sheetFormatPr baseColWidth="10" defaultColWidth="14.42578125" defaultRowHeight="15" customHeight="1"/>
  <cols>
    <col min="1" max="1" width="12" customWidth="1"/>
    <col min="2" max="2" width="82.140625" customWidth="1"/>
    <col min="3" max="3" width="11.42578125" customWidth="1"/>
    <col min="4" max="4" width="30.5703125" customWidth="1"/>
    <col min="5" max="5" width="30.42578125" customWidth="1"/>
    <col min="6" max="6" width="12" customWidth="1"/>
    <col min="7" max="7" width="15.28515625" customWidth="1"/>
    <col min="8" max="8" width="36.28515625" customWidth="1"/>
    <col min="9" max="9" width="10.7109375" customWidth="1"/>
    <col min="10" max="10" width="28.140625" customWidth="1"/>
    <col min="11" max="11" width="46" customWidth="1"/>
    <col min="12" max="26" width="10.7109375" customWidth="1"/>
  </cols>
  <sheetData>
    <row r="1" spans="1:26">
      <c r="A1" s="1" t="s">
        <v>0</v>
      </c>
      <c r="B1" s="2" t="s">
        <v>1</v>
      </c>
      <c r="C1" s="2" t="s">
        <v>2</v>
      </c>
      <c r="D1" s="2" t="s">
        <v>3</v>
      </c>
      <c r="E1" s="3"/>
      <c r="F1" s="59" t="s">
        <v>4</v>
      </c>
      <c r="G1" s="60"/>
      <c r="H1" s="3"/>
      <c r="I1" s="3"/>
      <c r="J1" s="3"/>
      <c r="K1" s="3"/>
      <c r="L1" s="3"/>
      <c r="M1" s="3"/>
      <c r="N1" s="3"/>
      <c r="O1" s="3"/>
      <c r="P1" s="3"/>
      <c r="Q1" s="3"/>
      <c r="R1" s="3"/>
      <c r="S1" s="3"/>
      <c r="T1" s="3"/>
      <c r="U1" s="3"/>
      <c r="V1" s="3"/>
      <c r="W1" s="3"/>
      <c r="X1" s="3"/>
      <c r="Y1" s="3"/>
      <c r="Z1" s="3"/>
    </row>
    <row r="2" spans="1:26">
      <c r="A2" s="4">
        <v>100</v>
      </c>
      <c r="B2" s="5" t="s">
        <v>5</v>
      </c>
      <c r="C2" s="5"/>
      <c r="D2" s="5" t="s">
        <v>6</v>
      </c>
      <c r="E2" s="3"/>
      <c r="F2" s="6" t="s">
        <v>7</v>
      </c>
      <c r="G2" s="6" t="s">
        <v>8</v>
      </c>
      <c r="H2" s="6" t="s">
        <v>9</v>
      </c>
      <c r="I2" s="6" t="s">
        <v>10</v>
      </c>
      <c r="J2" s="6" t="s">
        <v>11</v>
      </c>
      <c r="K2" s="6" t="s">
        <v>12</v>
      </c>
      <c r="L2" s="3"/>
      <c r="M2" s="3"/>
      <c r="N2" s="3"/>
      <c r="O2" s="3"/>
      <c r="P2" s="3"/>
      <c r="Q2" s="3"/>
      <c r="R2" s="3"/>
      <c r="S2" s="3"/>
      <c r="T2" s="3"/>
      <c r="U2" s="3"/>
      <c r="V2" s="3"/>
      <c r="W2" s="3"/>
      <c r="X2" s="3"/>
      <c r="Y2" s="3"/>
      <c r="Z2" s="3"/>
    </row>
    <row r="3" spans="1:26">
      <c r="A3" s="4">
        <v>110</v>
      </c>
      <c r="B3" s="5" t="s">
        <v>13</v>
      </c>
      <c r="C3" s="5" t="s">
        <v>14</v>
      </c>
      <c r="D3" s="5" t="s">
        <v>15</v>
      </c>
      <c r="E3" s="3"/>
      <c r="F3" s="7" t="s">
        <v>16</v>
      </c>
      <c r="G3" s="4">
        <v>40</v>
      </c>
      <c r="H3" s="7" t="s">
        <v>17</v>
      </c>
      <c r="I3" s="4">
        <v>40</v>
      </c>
      <c r="J3" s="7" t="s">
        <v>18</v>
      </c>
      <c r="K3" s="8">
        <v>10</v>
      </c>
      <c r="L3" s="3"/>
      <c r="M3" s="3"/>
      <c r="N3" s="3"/>
      <c r="O3" s="3"/>
      <c r="P3" s="3"/>
      <c r="Q3" s="3"/>
      <c r="R3" s="3"/>
      <c r="S3" s="3"/>
      <c r="T3" s="3"/>
      <c r="U3" s="3"/>
      <c r="V3" s="3"/>
      <c r="W3" s="3"/>
      <c r="X3" s="3"/>
      <c r="Y3" s="3"/>
      <c r="Z3" s="3"/>
    </row>
    <row r="4" spans="1:26">
      <c r="A4" s="4">
        <v>120</v>
      </c>
      <c r="B4" s="5" t="s">
        <v>19</v>
      </c>
      <c r="C4" s="5" t="s">
        <v>20</v>
      </c>
      <c r="D4" s="5" t="s">
        <v>21</v>
      </c>
      <c r="E4" s="3"/>
      <c r="F4" s="7" t="s">
        <v>22</v>
      </c>
      <c r="G4" s="4">
        <v>10</v>
      </c>
      <c r="H4" s="7" t="s">
        <v>23</v>
      </c>
      <c r="I4" s="4">
        <v>10</v>
      </c>
      <c r="J4" s="7" t="s">
        <v>24</v>
      </c>
      <c r="K4" s="8">
        <v>5</v>
      </c>
      <c r="L4" s="3"/>
      <c r="M4" s="3"/>
      <c r="N4" s="3"/>
      <c r="O4" s="3"/>
      <c r="P4" s="3"/>
      <c r="Q4" s="3"/>
      <c r="R4" s="3"/>
      <c r="S4" s="3"/>
      <c r="T4" s="3"/>
      <c r="U4" s="3"/>
      <c r="V4" s="3"/>
      <c r="W4" s="3"/>
      <c r="X4" s="3"/>
      <c r="Y4" s="3"/>
      <c r="Z4" s="3"/>
    </row>
    <row r="5" spans="1:26">
      <c r="A5" s="5">
        <v>140</v>
      </c>
      <c r="B5" s="5" t="s">
        <v>25</v>
      </c>
      <c r="C5" s="5" t="s">
        <v>26</v>
      </c>
      <c r="D5" s="5" t="s">
        <v>27</v>
      </c>
      <c r="E5" s="3"/>
      <c r="F5" s="7" t="s">
        <v>28</v>
      </c>
      <c r="G5" s="7"/>
      <c r="H5" s="7" t="s">
        <v>29</v>
      </c>
      <c r="I5" s="7"/>
      <c r="J5" s="7" t="s">
        <v>30</v>
      </c>
      <c r="K5" s="7" t="s">
        <v>31</v>
      </c>
      <c r="L5" s="3"/>
      <c r="M5" s="3"/>
      <c r="N5" s="3"/>
      <c r="O5" s="3"/>
      <c r="P5" s="3"/>
      <c r="Q5" s="3"/>
      <c r="R5" s="3"/>
      <c r="S5" s="3"/>
      <c r="T5" s="3"/>
      <c r="U5" s="3"/>
      <c r="V5" s="3"/>
      <c r="W5" s="3"/>
      <c r="X5" s="3"/>
      <c r="Y5" s="3"/>
      <c r="Z5" s="3"/>
    </row>
    <row r="6" spans="1:26">
      <c r="A6" s="5">
        <v>150</v>
      </c>
      <c r="B6" s="5" t="s">
        <v>32</v>
      </c>
      <c r="C6" s="5" t="s">
        <v>33</v>
      </c>
      <c r="D6" s="5" t="s">
        <v>34</v>
      </c>
      <c r="E6" s="3"/>
      <c r="F6" s="7" t="s">
        <v>35</v>
      </c>
      <c r="G6" s="4">
        <v>30</v>
      </c>
      <c r="H6" s="7" t="s">
        <v>36</v>
      </c>
      <c r="I6" s="4">
        <v>15</v>
      </c>
      <c r="J6" s="7" t="s">
        <v>37</v>
      </c>
      <c r="K6" s="7" t="s">
        <v>38</v>
      </c>
      <c r="L6" s="3"/>
      <c r="M6" s="3"/>
      <c r="N6" s="3"/>
      <c r="O6" s="3"/>
      <c r="P6" s="3"/>
      <c r="Q6" s="3"/>
      <c r="R6" s="3"/>
      <c r="S6" s="3"/>
      <c r="T6" s="3"/>
      <c r="U6" s="3"/>
      <c r="V6" s="3"/>
      <c r="W6" s="3"/>
      <c r="X6" s="3"/>
      <c r="Y6" s="3"/>
      <c r="Z6" s="3"/>
    </row>
    <row r="7" spans="1:26">
      <c r="A7" s="5">
        <v>160</v>
      </c>
      <c r="B7" s="5" t="s">
        <v>39</v>
      </c>
      <c r="C7" s="5" t="s">
        <v>40</v>
      </c>
      <c r="D7" s="5" t="s">
        <v>41</v>
      </c>
      <c r="E7" s="3"/>
      <c r="F7" s="7" t="s">
        <v>42</v>
      </c>
      <c r="G7" s="4">
        <v>30</v>
      </c>
      <c r="H7" s="7" t="s">
        <v>43</v>
      </c>
      <c r="I7" s="4">
        <v>15</v>
      </c>
      <c r="J7" s="7"/>
      <c r="K7" s="7"/>
      <c r="L7" s="3"/>
      <c r="M7" s="3"/>
      <c r="N7" s="3"/>
      <c r="O7" s="3"/>
      <c r="P7" s="3"/>
      <c r="Q7" s="3"/>
      <c r="R7" s="3"/>
      <c r="S7" s="3"/>
      <c r="T7" s="3"/>
      <c r="U7" s="3"/>
      <c r="V7" s="3"/>
      <c r="W7" s="3"/>
      <c r="X7" s="3"/>
      <c r="Y7" s="3"/>
      <c r="Z7" s="3"/>
    </row>
    <row r="8" spans="1:26">
      <c r="A8" s="5">
        <v>161</v>
      </c>
      <c r="B8" s="5" t="s">
        <v>44</v>
      </c>
      <c r="C8" s="5" t="s">
        <v>45</v>
      </c>
      <c r="D8" s="5" t="s">
        <v>46</v>
      </c>
      <c r="E8" s="3"/>
      <c r="F8" s="7" t="s">
        <v>47</v>
      </c>
      <c r="G8" s="4">
        <v>20</v>
      </c>
      <c r="H8" s="7" t="s">
        <v>48</v>
      </c>
      <c r="I8" s="4">
        <v>10</v>
      </c>
      <c r="J8" s="7"/>
      <c r="K8" s="7"/>
      <c r="L8" s="3"/>
      <c r="M8" s="3"/>
      <c r="N8" s="3"/>
      <c r="O8" s="3"/>
      <c r="P8" s="3"/>
      <c r="Q8" s="3"/>
      <c r="R8" s="3"/>
      <c r="S8" s="3"/>
      <c r="T8" s="3"/>
      <c r="U8" s="3"/>
      <c r="V8" s="3"/>
      <c r="W8" s="3"/>
      <c r="X8" s="3"/>
      <c r="Y8" s="3"/>
      <c r="Z8" s="3"/>
    </row>
    <row r="9" spans="1:26">
      <c r="A9" s="4">
        <v>170</v>
      </c>
      <c r="B9" s="5" t="s">
        <v>49</v>
      </c>
      <c r="C9" s="5" t="s">
        <v>50</v>
      </c>
      <c r="D9" s="5" t="s">
        <v>51</v>
      </c>
      <c r="E9" s="3"/>
      <c r="F9" s="7" t="s">
        <v>52</v>
      </c>
      <c r="G9" s="4">
        <v>20</v>
      </c>
      <c r="H9" s="7" t="s">
        <v>53</v>
      </c>
      <c r="I9" s="4">
        <v>10</v>
      </c>
      <c r="J9" s="7"/>
      <c r="K9" s="7"/>
      <c r="L9" s="3"/>
      <c r="M9" s="3"/>
      <c r="N9" s="3"/>
      <c r="O9" s="3"/>
      <c r="P9" s="3"/>
      <c r="Q9" s="3"/>
      <c r="R9" s="3"/>
      <c r="S9" s="3"/>
      <c r="T9" s="3"/>
      <c r="U9" s="3"/>
      <c r="V9" s="3"/>
      <c r="W9" s="3"/>
      <c r="X9" s="3"/>
      <c r="Y9" s="3"/>
      <c r="Z9" s="3"/>
    </row>
    <row r="10" spans="1:26">
      <c r="A10" s="4">
        <v>200</v>
      </c>
      <c r="B10" s="5" t="s">
        <v>54</v>
      </c>
      <c r="C10" s="5" t="s">
        <v>55</v>
      </c>
      <c r="D10" s="5" t="s">
        <v>56</v>
      </c>
      <c r="E10" s="3"/>
      <c r="F10" s="7" t="s">
        <v>57</v>
      </c>
      <c r="G10" s="4">
        <v>35</v>
      </c>
      <c r="H10" s="7" t="s">
        <v>58</v>
      </c>
      <c r="I10" s="4">
        <v>30</v>
      </c>
      <c r="J10" s="7"/>
      <c r="K10" s="7"/>
      <c r="L10" s="3"/>
      <c r="M10" s="3"/>
      <c r="N10" s="3"/>
      <c r="O10" s="3"/>
      <c r="P10" s="3"/>
      <c r="Q10" s="3"/>
      <c r="R10" s="3"/>
      <c r="S10" s="3"/>
      <c r="T10" s="3"/>
      <c r="U10" s="3"/>
      <c r="V10" s="3"/>
      <c r="W10" s="3"/>
      <c r="X10" s="3"/>
      <c r="Y10" s="3"/>
      <c r="Z10" s="3"/>
    </row>
    <row r="11" spans="1:26" ht="15" customHeight="1">
      <c r="A11" s="4">
        <v>210</v>
      </c>
      <c r="B11" s="5" t="s">
        <v>59</v>
      </c>
      <c r="C11" s="5" t="s">
        <v>60</v>
      </c>
      <c r="D11" s="5" t="s">
        <v>61</v>
      </c>
      <c r="E11" s="3"/>
      <c r="F11" s="7" t="s">
        <v>62</v>
      </c>
      <c r="G11" s="4">
        <v>0</v>
      </c>
      <c r="H11" s="7" t="s">
        <v>63</v>
      </c>
      <c r="I11" s="4">
        <v>0</v>
      </c>
      <c r="J11" s="7"/>
      <c r="K11" s="7"/>
      <c r="L11" s="3"/>
      <c r="M11" s="3"/>
      <c r="N11" s="3"/>
      <c r="O11" s="3"/>
      <c r="P11" s="3"/>
      <c r="Q11" s="3"/>
      <c r="R11" s="3"/>
      <c r="S11" s="3"/>
      <c r="T11" s="3"/>
      <c r="U11" s="3"/>
      <c r="V11" s="3"/>
      <c r="W11" s="3"/>
      <c r="X11" s="3"/>
      <c r="Y11" s="3"/>
      <c r="Z11" s="3"/>
    </row>
    <row r="12" spans="1:26">
      <c r="A12" s="4">
        <v>220</v>
      </c>
      <c r="B12" s="5" t="s">
        <v>64</v>
      </c>
      <c r="C12" s="5" t="s">
        <v>65</v>
      </c>
      <c r="D12" s="5" t="s">
        <v>66</v>
      </c>
      <c r="E12" s="3"/>
      <c r="F12" s="7" t="s">
        <v>67</v>
      </c>
      <c r="G12" s="4">
        <v>30</v>
      </c>
      <c r="H12" s="7" t="s">
        <v>68</v>
      </c>
      <c r="I12" s="4">
        <v>15</v>
      </c>
      <c r="J12" s="7"/>
      <c r="K12" s="7"/>
      <c r="L12" s="3"/>
      <c r="M12" s="3"/>
      <c r="N12" s="3"/>
      <c r="O12" s="3"/>
      <c r="P12" s="3"/>
      <c r="Q12" s="3"/>
      <c r="R12" s="3"/>
      <c r="S12" s="3"/>
      <c r="T12" s="3"/>
      <c r="U12" s="3"/>
      <c r="V12" s="3"/>
      <c r="W12" s="3"/>
      <c r="X12" s="3"/>
      <c r="Y12" s="3"/>
      <c r="Z12" s="3"/>
    </row>
    <row r="13" spans="1:26">
      <c r="A13" s="4">
        <v>230</v>
      </c>
      <c r="B13" s="5" t="s">
        <v>69</v>
      </c>
      <c r="C13" s="5" t="s">
        <v>70</v>
      </c>
      <c r="D13" s="5" t="s">
        <v>71</v>
      </c>
      <c r="E13" s="3"/>
      <c r="F13" s="7" t="s">
        <v>72</v>
      </c>
      <c r="G13" s="4">
        <v>30</v>
      </c>
      <c r="H13" s="7" t="s">
        <v>73</v>
      </c>
      <c r="I13" s="4">
        <v>15</v>
      </c>
      <c r="J13" s="7"/>
      <c r="K13" s="7"/>
      <c r="L13" s="3"/>
      <c r="M13" s="3"/>
      <c r="N13" s="3"/>
      <c r="O13" s="3"/>
      <c r="P13" s="3"/>
      <c r="Q13" s="3"/>
      <c r="R13" s="3"/>
      <c r="S13" s="3"/>
      <c r="T13" s="3"/>
      <c r="U13" s="3"/>
      <c r="V13" s="3"/>
      <c r="W13" s="3"/>
      <c r="X13" s="3"/>
      <c r="Y13" s="3"/>
      <c r="Z13" s="3"/>
    </row>
    <row r="14" spans="1:26">
      <c r="A14" s="4">
        <v>240</v>
      </c>
      <c r="B14" s="5" t="s">
        <v>74</v>
      </c>
      <c r="C14" s="5" t="s">
        <v>75</v>
      </c>
      <c r="D14" s="5" t="s">
        <v>76</v>
      </c>
      <c r="E14" s="3"/>
      <c r="F14" s="7" t="s">
        <v>77</v>
      </c>
      <c r="G14" s="4">
        <v>30</v>
      </c>
      <c r="H14" s="7" t="s">
        <v>78</v>
      </c>
      <c r="I14" s="4">
        <v>15</v>
      </c>
      <c r="J14" s="7"/>
      <c r="K14" s="7"/>
      <c r="L14" s="3"/>
      <c r="M14" s="3"/>
      <c r="N14" s="3"/>
      <c r="O14" s="3"/>
      <c r="P14" s="3"/>
      <c r="Q14" s="3"/>
      <c r="R14" s="3"/>
      <c r="S14" s="3"/>
      <c r="T14" s="3"/>
      <c r="U14" s="3"/>
      <c r="V14" s="3"/>
      <c r="W14" s="3"/>
      <c r="X14" s="3"/>
      <c r="Y14" s="3"/>
      <c r="Z14" s="3"/>
    </row>
    <row r="15" spans="1:26">
      <c r="A15" s="4">
        <v>300</v>
      </c>
      <c r="B15" s="5" t="s">
        <v>79</v>
      </c>
      <c r="C15" s="5" t="s">
        <v>80</v>
      </c>
      <c r="D15" s="5" t="s">
        <v>81</v>
      </c>
      <c r="E15" s="3"/>
      <c r="F15" s="7" t="s">
        <v>82</v>
      </c>
      <c r="G15" s="4">
        <v>30</v>
      </c>
      <c r="H15" s="7" t="s">
        <v>83</v>
      </c>
      <c r="I15" s="4">
        <v>15</v>
      </c>
      <c r="J15" s="7"/>
      <c r="K15" s="7"/>
      <c r="L15" s="3"/>
      <c r="M15" s="3"/>
      <c r="N15" s="3"/>
      <c r="O15" s="3"/>
      <c r="P15" s="3"/>
      <c r="Q15" s="3"/>
      <c r="R15" s="3"/>
      <c r="S15" s="3"/>
      <c r="T15" s="3"/>
      <c r="U15" s="3"/>
      <c r="V15" s="3"/>
      <c r="W15" s="3"/>
      <c r="X15" s="3"/>
      <c r="Y15" s="3"/>
      <c r="Z15" s="3"/>
    </row>
    <row r="16" spans="1:26">
      <c r="A16" s="4">
        <v>310</v>
      </c>
      <c r="B16" s="5" t="s">
        <v>84</v>
      </c>
      <c r="C16" s="5" t="s">
        <v>85</v>
      </c>
      <c r="D16" s="5" t="s">
        <v>86</v>
      </c>
      <c r="E16" s="3"/>
      <c r="F16" s="3"/>
      <c r="G16" s="3"/>
      <c r="H16" s="3"/>
      <c r="I16" s="3"/>
      <c r="J16" s="3"/>
      <c r="K16" s="3"/>
      <c r="L16" s="3"/>
      <c r="M16" s="3"/>
      <c r="N16" s="3"/>
      <c r="O16" s="3"/>
      <c r="P16" s="3"/>
      <c r="Q16" s="3"/>
      <c r="R16" s="3"/>
      <c r="S16" s="3"/>
      <c r="T16" s="3"/>
      <c r="U16" s="3"/>
      <c r="V16" s="3"/>
      <c r="W16" s="3"/>
      <c r="X16" s="3"/>
      <c r="Y16" s="3"/>
      <c r="Z16" s="3"/>
    </row>
    <row r="17" spans="1:26">
      <c r="A17" s="4">
        <v>330</v>
      </c>
      <c r="B17" s="5" t="s">
        <v>87</v>
      </c>
      <c r="C17" s="5" t="s">
        <v>88</v>
      </c>
      <c r="D17" s="5" t="s">
        <v>89</v>
      </c>
      <c r="E17" s="3"/>
      <c r="F17" s="3"/>
      <c r="G17" s="3"/>
      <c r="H17" s="3"/>
      <c r="I17" s="3"/>
      <c r="J17" s="3"/>
      <c r="K17" s="3"/>
      <c r="L17" s="3"/>
      <c r="M17" s="3"/>
      <c r="N17" s="3"/>
      <c r="O17" s="3"/>
      <c r="P17" s="3"/>
      <c r="Q17" s="3"/>
      <c r="R17" s="3"/>
      <c r="S17" s="3"/>
      <c r="T17" s="3"/>
      <c r="U17" s="3"/>
      <c r="V17" s="3"/>
      <c r="W17" s="3"/>
      <c r="X17" s="3"/>
      <c r="Y17" s="3"/>
      <c r="Z17" s="3"/>
    </row>
    <row r="18" spans="1:26">
      <c r="A18" s="4">
        <v>700</v>
      </c>
      <c r="B18" s="5" t="s">
        <v>90</v>
      </c>
      <c r="C18" s="5" t="s">
        <v>91</v>
      </c>
      <c r="D18" s="5" t="s">
        <v>92</v>
      </c>
      <c r="E18" s="3"/>
      <c r="F18" s="3"/>
      <c r="G18" s="3"/>
      <c r="H18" s="3"/>
      <c r="I18" s="3"/>
      <c r="J18" s="3"/>
      <c r="K18" s="3"/>
      <c r="L18" s="3"/>
      <c r="M18" s="3"/>
      <c r="N18" s="3"/>
      <c r="O18" s="3"/>
      <c r="P18" s="3"/>
      <c r="Q18" s="3"/>
      <c r="R18" s="3"/>
      <c r="S18" s="3"/>
      <c r="T18" s="3"/>
      <c r="U18" s="3"/>
      <c r="V18" s="3"/>
      <c r="W18" s="3"/>
      <c r="X18" s="3"/>
      <c r="Y18" s="3"/>
      <c r="Z18" s="3"/>
    </row>
    <row r="19" spans="1:26">
      <c r="A19" s="4">
        <v>710</v>
      </c>
      <c r="B19" s="5" t="s">
        <v>93</v>
      </c>
      <c r="C19" s="5" t="s">
        <v>94</v>
      </c>
      <c r="D19" s="5" t="s">
        <v>95</v>
      </c>
      <c r="E19" s="3"/>
      <c r="F19" s="3"/>
      <c r="G19" s="3"/>
      <c r="H19" s="3"/>
      <c r="I19" s="3"/>
      <c r="J19" s="3"/>
      <c r="K19" s="3"/>
      <c r="L19" s="3"/>
      <c r="M19" s="3"/>
      <c r="N19" s="3"/>
      <c r="O19" s="3"/>
      <c r="P19" s="3"/>
      <c r="Q19" s="3"/>
      <c r="R19" s="3"/>
      <c r="S19" s="3"/>
      <c r="T19" s="3"/>
      <c r="U19" s="3"/>
      <c r="V19" s="3"/>
      <c r="W19" s="3"/>
      <c r="X19" s="3"/>
      <c r="Y19" s="3"/>
      <c r="Z19" s="3"/>
    </row>
    <row r="20" spans="1:26" ht="15.75" customHeight="1">
      <c r="A20" s="5">
        <v>720</v>
      </c>
      <c r="B20" s="5" t="s">
        <v>96</v>
      </c>
      <c r="C20" s="5" t="s">
        <v>97</v>
      </c>
      <c r="D20" s="5" t="s">
        <v>98</v>
      </c>
      <c r="E20" s="3"/>
      <c r="F20" s="3"/>
      <c r="G20" s="3"/>
      <c r="H20" s="3"/>
      <c r="I20" s="3"/>
      <c r="J20" s="3"/>
      <c r="K20" s="3"/>
      <c r="L20" s="3"/>
      <c r="M20" s="3"/>
      <c r="N20" s="3"/>
      <c r="O20" s="3"/>
      <c r="P20" s="3"/>
      <c r="Q20" s="3"/>
      <c r="R20" s="3"/>
      <c r="S20" s="3"/>
      <c r="T20" s="3"/>
      <c r="U20" s="3"/>
      <c r="V20" s="3"/>
      <c r="W20" s="3"/>
      <c r="X20" s="3"/>
      <c r="Y20" s="3"/>
      <c r="Z20" s="3"/>
    </row>
    <row r="21" spans="1:26" ht="15.75" customHeight="1">
      <c r="A21" s="4">
        <v>730</v>
      </c>
      <c r="B21" s="5" t="s">
        <v>99</v>
      </c>
      <c r="C21" s="5" t="s">
        <v>100</v>
      </c>
      <c r="D21" s="5" t="s">
        <v>101</v>
      </c>
      <c r="E21" s="3"/>
      <c r="F21" s="3"/>
      <c r="G21" s="3"/>
      <c r="H21" s="3"/>
      <c r="I21" s="3"/>
      <c r="J21" s="3"/>
      <c r="K21" s="3"/>
      <c r="L21" s="3"/>
      <c r="M21" s="3"/>
      <c r="N21" s="3"/>
      <c r="O21" s="3"/>
      <c r="P21" s="3"/>
      <c r="Q21" s="3"/>
      <c r="R21" s="3"/>
      <c r="S21" s="3"/>
      <c r="T21" s="3"/>
      <c r="U21" s="3"/>
      <c r="V21" s="3"/>
      <c r="W21" s="3"/>
      <c r="X21" s="3"/>
      <c r="Y21" s="3"/>
      <c r="Z21" s="3"/>
    </row>
    <row r="22" spans="1:26" ht="15.75" customHeight="1">
      <c r="A22" s="4">
        <v>760</v>
      </c>
      <c r="B22" s="5" t="s">
        <v>102</v>
      </c>
      <c r="C22" s="5" t="s">
        <v>103</v>
      </c>
      <c r="D22" s="5" t="s">
        <v>104</v>
      </c>
      <c r="E22" s="3"/>
      <c r="F22" s="3"/>
      <c r="G22" s="3"/>
      <c r="H22" s="3"/>
      <c r="I22" s="3"/>
      <c r="J22" s="3"/>
      <c r="K22" s="3"/>
      <c r="L22" s="3"/>
      <c r="M22" s="3"/>
      <c r="N22" s="3"/>
      <c r="O22" s="3"/>
      <c r="P22" s="3"/>
      <c r="Q22" s="3"/>
      <c r="R22" s="3"/>
      <c r="S22" s="3"/>
      <c r="T22" s="3"/>
      <c r="U22" s="3"/>
      <c r="V22" s="3"/>
      <c r="W22" s="3"/>
      <c r="X22" s="3"/>
      <c r="Y22" s="3"/>
      <c r="Z22" s="3"/>
    </row>
    <row r="23" spans="1:26" ht="15.75" customHeight="1">
      <c r="A23" s="4">
        <v>800</v>
      </c>
      <c r="B23" s="5" t="s">
        <v>105</v>
      </c>
      <c r="C23" s="5" t="s">
        <v>106</v>
      </c>
      <c r="D23" s="5" t="s">
        <v>107</v>
      </c>
      <c r="E23" s="3"/>
      <c r="F23" s="3"/>
      <c r="G23" s="3"/>
      <c r="H23" s="3"/>
      <c r="I23" s="3"/>
      <c r="J23" s="3"/>
      <c r="K23" s="3"/>
      <c r="L23" s="3"/>
      <c r="M23" s="3"/>
      <c r="N23" s="3"/>
      <c r="O23" s="3"/>
      <c r="P23" s="3"/>
      <c r="Q23" s="3"/>
      <c r="R23" s="3"/>
      <c r="S23" s="3"/>
      <c r="T23" s="3"/>
      <c r="U23" s="3"/>
      <c r="V23" s="3"/>
      <c r="W23" s="3"/>
      <c r="X23" s="3"/>
      <c r="Y23" s="3"/>
      <c r="Z23" s="3"/>
    </row>
    <row r="24" spans="1:26" ht="15.75" customHeight="1">
      <c r="A24" s="4">
        <v>900</v>
      </c>
      <c r="B24" s="5" t="s">
        <v>108</v>
      </c>
      <c r="C24" s="5"/>
      <c r="D24" s="5" t="s">
        <v>109</v>
      </c>
      <c r="E24" s="3"/>
      <c r="F24" s="3"/>
      <c r="G24" s="3"/>
      <c r="H24" s="3"/>
      <c r="I24" s="3"/>
      <c r="J24" s="3"/>
      <c r="K24" s="3"/>
      <c r="L24" s="3"/>
      <c r="M24" s="3"/>
      <c r="N24" s="3"/>
      <c r="O24" s="3"/>
      <c r="P24" s="3"/>
      <c r="Q24" s="3"/>
      <c r="R24" s="3"/>
      <c r="S24" s="3"/>
      <c r="T24" s="3"/>
      <c r="U24" s="3"/>
      <c r="V24" s="3"/>
      <c r="W24" s="3"/>
      <c r="X24" s="3"/>
      <c r="Y24" s="3"/>
      <c r="Z24" s="3"/>
    </row>
    <row r="25" spans="1:26" ht="15.75" customHeight="1">
      <c r="A25" s="4">
        <v>910</v>
      </c>
      <c r="B25" s="5" t="s">
        <v>110</v>
      </c>
      <c r="C25" s="5" t="s">
        <v>111</v>
      </c>
      <c r="D25" s="5" t="s">
        <v>112</v>
      </c>
      <c r="E25" s="3"/>
      <c r="F25" s="3"/>
      <c r="G25" s="3"/>
      <c r="H25" s="3"/>
      <c r="I25" s="3"/>
      <c r="J25" s="3"/>
      <c r="K25" s="3"/>
      <c r="L25" s="3"/>
      <c r="M25" s="3"/>
      <c r="N25" s="3"/>
      <c r="O25" s="3"/>
      <c r="P25" s="3"/>
      <c r="Q25" s="3"/>
      <c r="R25" s="3"/>
      <c r="S25" s="3"/>
      <c r="T25" s="3"/>
      <c r="U25" s="3"/>
      <c r="V25" s="3"/>
      <c r="W25" s="3"/>
      <c r="X25" s="3"/>
      <c r="Y25" s="3"/>
      <c r="Z25" s="3"/>
    </row>
    <row r="26" spans="1:26" ht="15.75" customHeight="1">
      <c r="A26" s="9">
        <v>1000</v>
      </c>
      <c r="B26" s="10"/>
      <c r="C26" s="7" t="s">
        <v>113</v>
      </c>
      <c r="D26" s="5"/>
      <c r="E26" s="3"/>
      <c r="F26" s="3"/>
      <c r="G26" s="3"/>
      <c r="H26" s="3"/>
      <c r="I26" s="3"/>
      <c r="J26" s="3"/>
      <c r="K26" s="3"/>
      <c r="L26" s="3"/>
      <c r="M26" s="3"/>
      <c r="N26" s="3"/>
      <c r="O26" s="3"/>
      <c r="P26" s="3"/>
      <c r="Q26" s="3"/>
      <c r="R26" s="3"/>
      <c r="S26" s="3"/>
      <c r="T26" s="3"/>
      <c r="U26" s="3"/>
      <c r="V26" s="3"/>
      <c r="W26" s="3"/>
      <c r="X26" s="3"/>
      <c r="Y26" s="3"/>
      <c r="Z26" s="3"/>
    </row>
    <row r="27" spans="1:26" ht="15.75" customHeight="1">
      <c r="A27" s="10"/>
      <c r="B27" s="10"/>
      <c r="C27" s="10"/>
      <c r="D27" s="10"/>
      <c r="E27" s="3"/>
      <c r="F27" s="3"/>
      <c r="G27" s="3"/>
      <c r="H27" s="3"/>
      <c r="I27" s="3"/>
      <c r="J27" s="3"/>
      <c r="K27" s="3"/>
      <c r="L27" s="3"/>
      <c r="M27" s="3"/>
      <c r="N27" s="3"/>
      <c r="O27" s="3"/>
      <c r="P27" s="3"/>
      <c r="Q27" s="3"/>
      <c r="R27" s="3"/>
      <c r="S27" s="3"/>
      <c r="T27" s="3"/>
      <c r="U27" s="3"/>
      <c r="V27" s="3"/>
      <c r="W27" s="3"/>
      <c r="X27" s="3"/>
      <c r="Y27" s="3"/>
      <c r="Z27" s="3"/>
    </row>
    <row r="28" spans="1:26" ht="15.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59" t="s">
        <v>4</v>
      </c>
      <c r="B29" s="60"/>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3" t="s">
        <v>114</v>
      </c>
      <c r="B30" s="3" t="s">
        <v>115</v>
      </c>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3" t="s">
        <v>16</v>
      </c>
      <c r="B31" s="3">
        <v>0</v>
      </c>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3" t="s">
        <v>57</v>
      </c>
      <c r="B32" s="3">
        <v>35</v>
      </c>
      <c r="C32" s="3"/>
      <c r="D32" s="3" t="s">
        <v>58</v>
      </c>
      <c r="E32" s="3"/>
      <c r="F32" s="3"/>
      <c r="G32" s="3"/>
      <c r="H32" s="3"/>
      <c r="I32" s="3"/>
      <c r="J32" s="3"/>
      <c r="K32" s="3"/>
      <c r="L32" s="3"/>
      <c r="M32" s="3"/>
      <c r="N32" s="3"/>
      <c r="O32" s="3"/>
      <c r="P32" s="3"/>
      <c r="Q32" s="3"/>
      <c r="R32" s="3"/>
      <c r="S32" s="3"/>
      <c r="T32" s="3"/>
      <c r="U32" s="3"/>
      <c r="V32" s="3"/>
      <c r="W32" s="3"/>
      <c r="X32" s="3"/>
      <c r="Y32" s="3"/>
      <c r="Z32" s="3"/>
    </row>
    <row r="33" spans="1:26" ht="15.75" customHeight="1">
      <c r="A33" s="3" t="s">
        <v>35</v>
      </c>
      <c r="B33" s="3">
        <v>30</v>
      </c>
      <c r="C33" s="3"/>
      <c r="D33" s="3" t="s">
        <v>116</v>
      </c>
      <c r="E33" s="3"/>
      <c r="F33" s="3"/>
      <c r="G33" s="3"/>
      <c r="H33" s="3"/>
      <c r="I33" s="3"/>
      <c r="J33" s="3"/>
      <c r="K33" s="3"/>
      <c r="L33" s="3"/>
      <c r="M33" s="3"/>
      <c r="N33" s="3"/>
      <c r="O33" s="3"/>
      <c r="P33" s="3"/>
      <c r="Q33" s="3"/>
      <c r="R33" s="3"/>
      <c r="S33" s="3"/>
      <c r="T33" s="3"/>
      <c r="U33" s="3"/>
      <c r="V33" s="3"/>
      <c r="W33" s="3"/>
      <c r="X33" s="3"/>
      <c r="Y33" s="3"/>
      <c r="Z33" s="3"/>
    </row>
    <row r="34" spans="1:26" ht="15.75" customHeight="1">
      <c r="A34" s="3" t="s">
        <v>42</v>
      </c>
      <c r="B34" s="3">
        <v>30</v>
      </c>
      <c r="C34" s="3"/>
      <c r="D34" s="3" t="s">
        <v>117</v>
      </c>
      <c r="E34" s="3"/>
      <c r="F34" s="3"/>
      <c r="G34" s="3"/>
      <c r="H34" s="3"/>
      <c r="I34" s="3"/>
      <c r="J34" s="3"/>
      <c r="K34" s="3"/>
      <c r="L34" s="3"/>
      <c r="M34" s="3"/>
      <c r="N34" s="3"/>
      <c r="O34" s="3"/>
      <c r="P34" s="3"/>
      <c r="Q34" s="3"/>
      <c r="R34" s="3"/>
      <c r="S34" s="3"/>
      <c r="T34" s="3"/>
      <c r="U34" s="3"/>
      <c r="V34" s="3"/>
      <c r="W34" s="3"/>
      <c r="X34" s="3"/>
      <c r="Y34" s="3"/>
      <c r="Z34" s="3"/>
    </row>
    <row r="35" spans="1:26" ht="15.75" customHeight="1">
      <c r="A35" s="3" t="s">
        <v>82</v>
      </c>
      <c r="B35" s="3">
        <v>30</v>
      </c>
      <c r="C35" s="3"/>
      <c r="D35" s="3" t="s">
        <v>118</v>
      </c>
      <c r="E35" s="3"/>
      <c r="F35" s="3"/>
      <c r="G35" s="3"/>
      <c r="H35" s="3"/>
      <c r="I35" s="3"/>
      <c r="J35" s="3"/>
      <c r="K35" s="3"/>
      <c r="L35" s="3"/>
      <c r="M35" s="3"/>
      <c r="N35" s="3"/>
      <c r="O35" s="3"/>
      <c r="P35" s="3"/>
      <c r="Q35" s="3"/>
      <c r="R35" s="3"/>
      <c r="S35" s="3"/>
      <c r="T35" s="3"/>
      <c r="U35" s="3"/>
      <c r="V35" s="3"/>
      <c r="W35" s="3"/>
      <c r="X35" s="3"/>
      <c r="Y35" s="3"/>
      <c r="Z35" s="3"/>
    </row>
    <row r="36" spans="1:26" ht="15.75" customHeight="1">
      <c r="A36" s="3" t="s">
        <v>62</v>
      </c>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3" t="s">
        <v>119</v>
      </c>
      <c r="B37" s="3">
        <v>20</v>
      </c>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3" t="s">
        <v>120</v>
      </c>
      <c r="B38" s="3">
        <v>30</v>
      </c>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3" t="s">
        <v>77</v>
      </c>
      <c r="B39" s="3">
        <v>30</v>
      </c>
      <c r="C39" s="3"/>
      <c r="D39" s="3" t="s">
        <v>78</v>
      </c>
      <c r="E39" s="3"/>
      <c r="F39" s="3"/>
      <c r="G39" s="3"/>
      <c r="H39" s="3"/>
      <c r="I39" s="3"/>
      <c r="J39" s="3"/>
      <c r="K39" s="3"/>
      <c r="L39" s="3"/>
      <c r="M39" s="3"/>
      <c r="N39" s="3"/>
      <c r="O39" s="3"/>
      <c r="P39" s="3"/>
      <c r="Q39" s="3"/>
      <c r="R39" s="3"/>
      <c r="S39" s="3"/>
      <c r="T39" s="3"/>
      <c r="U39" s="3"/>
      <c r="V39" s="3"/>
      <c r="W39" s="3"/>
      <c r="X39" s="3"/>
      <c r="Y39" s="3"/>
      <c r="Z39" s="3"/>
    </row>
    <row r="40" spans="1:26" ht="15.75" customHeight="1">
      <c r="A40" s="3" t="s">
        <v>72</v>
      </c>
      <c r="B40" s="3">
        <v>30</v>
      </c>
      <c r="C40" s="3"/>
      <c r="D40" s="3" t="s">
        <v>73</v>
      </c>
      <c r="E40" s="3"/>
      <c r="F40" s="3"/>
      <c r="G40" s="3"/>
      <c r="H40" s="3" t="s">
        <v>121</v>
      </c>
      <c r="I40" s="3"/>
      <c r="J40" s="3"/>
      <c r="K40" s="3"/>
      <c r="L40" s="3"/>
      <c r="M40" s="3"/>
      <c r="N40" s="3"/>
      <c r="O40" s="3"/>
      <c r="P40" s="3"/>
      <c r="Q40" s="3"/>
      <c r="R40" s="3"/>
      <c r="S40" s="3"/>
      <c r="T40" s="3"/>
      <c r="U40" s="3"/>
      <c r="V40" s="3"/>
      <c r="W40" s="3"/>
      <c r="X40" s="3"/>
      <c r="Y40" s="3"/>
      <c r="Z40" s="3"/>
    </row>
    <row r="41" spans="1:26" ht="15.75" customHeight="1">
      <c r="A41" s="3" t="s">
        <v>67</v>
      </c>
      <c r="B41" s="3">
        <v>30</v>
      </c>
      <c r="C41" s="3"/>
      <c r="D41" s="3" t="s">
        <v>68</v>
      </c>
      <c r="E41" s="3"/>
      <c r="F41" s="3"/>
      <c r="G41" s="3"/>
      <c r="H41" s="3"/>
      <c r="I41" s="3"/>
      <c r="J41" s="3"/>
      <c r="K41" s="3"/>
      <c r="L41" s="3"/>
      <c r="M41" s="3"/>
      <c r="N41" s="3"/>
      <c r="O41" s="3"/>
      <c r="P41" s="3"/>
      <c r="Q41" s="3"/>
      <c r="R41" s="3"/>
      <c r="S41" s="3"/>
      <c r="T41" s="3"/>
      <c r="U41" s="3"/>
      <c r="V41" s="3"/>
      <c r="W41" s="3"/>
      <c r="X41" s="3"/>
      <c r="Y41" s="3"/>
      <c r="Z41" s="3"/>
    </row>
    <row r="42" spans="1:26" ht="15.75" customHeight="1">
      <c r="A42" s="3" t="s">
        <v>122</v>
      </c>
      <c r="B42" s="3">
        <v>20</v>
      </c>
      <c r="C42" s="3"/>
      <c r="D42" s="3" t="s">
        <v>123</v>
      </c>
      <c r="E42" s="3"/>
      <c r="F42" s="3"/>
      <c r="G42" s="3"/>
      <c r="H42" s="3"/>
      <c r="I42" s="3"/>
      <c r="J42" s="3"/>
      <c r="K42" s="3"/>
      <c r="L42" s="3"/>
      <c r="M42" s="3"/>
      <c r="N42" s="3"/>
      <c r="O42" s="3"/>
      <c r="P42" s="3"/>
      <c r="Q42" s="3"/>
      <c r="R42" s="3"/>
      <c r="S42" s="3"/>
      <c r="T42" s="3"/>
      <c r="U42" s="3"/>
      <c r="V42" s="3"/>
      <c r="W42" s="3"/>
      <c r="X42" s="3"/>
      <c r="Y42" s="3"/>
      <c r="Z42" s="3"/>
    </row>
    <row r="43" spans="1:26" ht="15.75" customHeight="1">
      <c r="A43" s="3" t="s">
        <v>28</v>
      </c>
      <c r="B43" s="11">
        <v>10</v>
      </c>
      <c r="C43" s="3"/>
      <c r="D43" s="3" t="s">
        <v>29</v>
      </c>
      <c r="E43" s="3"/>
      <c r="F43" s="3"/>
      <c r="G43" s="3"/>
      <c r="H43" s="3"/>
      <c r="I43" s="3"/>
      <c r="J43" s="3"/>
      <c r="K43" s="3"/>
      <c r="L43" s="3"/>
      <c r="M43" s="3"/>
      <c r="N43" s="3"/>
      <c r="O43" s="3"/>
      <c r="P43" s="3"/>
      <c r="Q43" s="3"/>
      <c r="R43" s="3"/>
      <c r="S43" s="3"/>
      <c r="T43" s="3"/>
      <c r="U43" s="3"/>
      <c r="V43" s="3"/>
      <c r="W43" s="3"/>
      <c r="X43" s="3"/>
      <c r="Y43" s="3"/>
      <c r="Z43" s="3"/>
    </row>
    <row r="44" spans="1:26" ht="15.75" customHeight="1">
      <c r="A44" s="3" t="s">
        <v>124</v>
      </c>
      <c r="B44" s="3">
        <v>35</v>
      </c>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3" t="s">
        <v>125</v>
      </c>
      <c r="B45" s="3">
        <v>30</v>
      </c>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3" t="s">
        <v>62</v>
      </c>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3" t="s">
        <v>114</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3" t="s">
        <v>126</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3" t="s">
        <v>127</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3" t="s">
        <v>126</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3" t="s">
        <v>128</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3" t="s">
        <v>129</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3" t="s">
        <v>130</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3" t="s">
        <v>131</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3" t="s">
        <v>132</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3"/>
      <c r="B57" s="12" t="s">
        <v>133</v>
      </c>
      <c r="C57" s="3"/>
      <c r="D57" s="3"/>
      <c r="E57" s="12" t="s">
        <v>133</v>
      </c>
      <c r="F57" s="3"/>
      <c r="G57" s="3"/>
      <c r="H57" s="3"/>
      <c r="I57" s="3"/>
      <c r="J57" s="3"/>
      <c r="K57" s="3"/>
      <c r="L57" s="3"/>
      <c r="M57" s="3"/>
      <c r="N57" s="3"/>
      <c r="O57" s="3"/>
      <c r="P57" s="3"/>
      <c r="Q57" s="3"/>
      <c r="R57" s="3"/>
      <c r="S57" s="3"/>
      <c r="T57" s="3"/>
      <c r="U57" s="3"/>
      <c r="V57" s="3"/>
      <c r="W57" s="3"/>
      <c r="X57" s="3"/>
      <c r="Y57" s="3"/>
      <c r="Z57" s="3"/>
    </row>
    <row r="58" spans="1:26" ht="15.75" customHeight="1">
      <c r="A58" s="3"/>
      <c r="B58" s="13" t="s">
        <v>134</v>
      </c>
      <c r="C58" s="3"/>
      <c r="D58" s="3"/>
      <c r="E58" s="13" t="s">
        <v>135</v>
      </c>
      <c r="F58" s="3"/>
      <c r="G58" s="3"/>
      <c r="H58" s="3"/>
      <c r="I58" s="3"/>
      <c r="J58" s="3"/>
      <c r="K58" s="3"/>
      <c r="L58" s="3"/>
      <c r="M58" s="3"/>
      <c r="N58" s="3"/>
      <c r="O58" s="3"/>
      <c r="P58" s="3"/>
      <c r="Q58" s="3"/>
      <c r="R58" s="3"/>
      <c r="S58" s="3"/>
      <c r="T58" s="3"/>
      <c r="U58" s="3"/>
      <c r="V58" s="3"/>
      <c r="W58" s="3"/>
      <c r="X58" s="3"/>
      <c r="Y58" s="3"/>
      <c r="Z58" s="3"/>
    </row>
    <row r="59" spans="1:26" ht="15.75" customHeight="1">
      <c r="A59" s="3"/>
      <c r="B59" s="14" t="s">
        <v>136</v>
      </c>
      <c r="C59" s="3"/>
      <c r="D59" s="3" t="s">
        <v>137</v>
      </c>
      <c r="E59" s="14" t="s">
        <v>138</v>
      </c>
      <c r="F59" s="3"/>
      <c r="G59" s="3"/>
      <c r="H59" s="3"/>
      <c r="I59" s="3"/>
      <c r="J59" s="3"/>
      <c r="K59" s="3"/>
      <c r="L59" s="3"/>
      <c r="M59" s="3"/>
      <c r="N59" s="3"/>
      <c r="O59" s="3"/>
      <c r="P59" s="3"/>
      <c r="Q59" s="3"/>
      <c r="R59" s="3"/>
      <c r="S59" s="3"/>
      <c r="T59" s="3"/>
      <c r="U59" s="3"/>
      <c r="V59" s="3"/>
      <c r="W59" s="3"/>
      <c r="X59" s="3"/>
      <c r="Y59" s="3"/>
      <c r="Z59" s="3"/>
    </row>
    <row r="60" spans="1:26" ht="15.75" customHeight="1">
      <c r="A60" s="3"/>
      <c r="B60" s="15" t="s">
        <v>139</v>
      </c>
      <c r="C60" s="3"/>
      <c r="D60" s="3"/>
      <c r="E60" s="15" t="s">
        <v>140</v>
      </c>
      <c r="F60" s="3"/>
      <c r="G60" s="3"/>
      <c r="H60" s="3"/>
      <c r="I60" s="3"/>
      <c r="J60" s="3"/>
      <c r="K60" s="3"/>
      <c r="L60" s="3"/>
      <c r="M60" s="3"/>
      <c r="N60" s="3"/>
      <c r="O60" s="3"/>
      <c r="P60" s="3"/>
      <c r="Q60" s="3"/>
      <c r="R60" s="3"/>
      <c r="S60" s="3"/>
      <c r="T60" s="3"/>
      <c r="U60" s="3"/>
      <c r="V60" s="3"/>
      <c r="W60" s="3"/>
      <c r="X60" s="3"/>
      <c r="Y60" s="3"/>
      <c r="Z60" s="3"/>
    </row>
    <row r="61" spans="1:26" ht="15.75" customHeight="1">
      <c r="A61" s="3"/>
      <c r="B61" s="15" t="s">
        <v>141</v>
      </c>
      <c r="C61" s="3"/>
      <c r="D61" s="3"/>
      <c r="E61" s="13" t="s">
        <v>142</v>
      </c>
      <c r="F61" s="3"/>
      <c r="G61" s="3"/>
      <c r="H61" s="3"/>
      <c r="I61" s="3"/>
      <c r="J61" s="3"/>
      <c r="K61" s="3"/>
      <c r="L61" s="3"/>
      <c r="M61" s="3"/>
      <c r="N61" s="3"/>
      <c r="O61" s="3"/>
      <c r="P61" s="3"/>
      <c r="Q61" s="3"/>
      <c r="R61" s="3"/>
      <c r="S61" s="3"/>
      <c r="T61" s="3"/>
      <c r="U61" s="3"/>
      <c r="V61" s="3"/>
      <c r="W61" s="3"/>
      <c r="X61" s="3"/>
      <c r="Y61" s="3"/>
      <c r="Z61" s="3"/>
    </row>
    <row r="62" spans="1:26" ht="15.75" customHeight="1">
      <c r="A62" s="3"/>
      <c r="B62" s="15" t="s">
        <v>143</v>
      </c>
      <c r="C62" s="3"/>
      <c r="D62" s="3"/>
      <c r="E62" s="15" t="s">
        <v>143</v>
      </c>
      <c r="F62" s="3"/>
      <c r="G62" s="3"/>
      <c r="H62" s="3"/>
      <c r="I62" s="3"/>
      <c r="J62" s="3"/>
      <c r="K62" s="3"/>
      <c r="L62" s="3"/>
      <c r="M62" s="3"/>
      <c r="N62" s="3"/>
      <c r="O62" s="3"/>
      <c r="P62" s="3"/>
      <c r="Q62" s="3"/>
      <c r="R62" s="3"/>
      <c r="S62" s="3"/>
      <c r="T62" s="3"/>
      <c r="U62" s="3"/>
      <c r="V62" s="3"/>
      <c r="W62" s="3"/>
      <c r="X62" s="3"/>
      <c r="Y62" s="3"/>
      <c r="Z62" s="3"/>
    </row>
    <row r="63" spans="1:26" ht="15.75" customHeight="1">
      <c r="A63" s="3"/>
      <c r="B63" s="15" t="s">
        <v>144</v>
      </c>
      <c r="C63" s="3"/>
      <c r="D63" s="3"/>
      <c r="E63" s="15" t="s">
        <v>144</v>
      </c>
      <c r="F63" s="3"/>
      <c r="G63" s="3"/>
      <c r="H63" s="3"/>
      <c r="I63" s="3"/>
      <c r="J63" s="3"/>
      <c r="K63" s="3"/>
      <c r="L63" s="3"/>
      <c r="M63" s="3"/>
      <c r="N63" s="3"/>
      <c r="O63" s="3"/>
      <c r="P63" s="3"/>
      <c r="Q63" s="3"/>
      <c r="R63" s="3"/>
      <c r="S63" s="3"/>
      <c r="T63" s="3"/>
      <c r="U63" s="3"/>
      <c r="V63" s="3"/>
      <c r="W63" s="3"/>
      <c r="X63" s="3"/>
      <c r="Y63" s="3"/>
      <c r="Z63" s="3"/>
    </row>
    <row r="64" spans="1:26" ht="15.75" customHeight="1">
      <c r="A64" s="3"/>
      <c r="B64" s="15" t="s">
        <v>145</v>
      </c>
      <c r="C64" s="3"/>
      <c r="D64" s="3"/>
      <c r="E64" s="15" t="s">
        <v>146</v>
      </c>
      <c r="F64" s="3"/>
      <c r="G64" s="3"/>
      <c r="H64" s="3"/>
      <c r="I64" s="3"/>
      <c r="J64" s="3"/>
      <c r="K64" s="3"/>
      <c r="L64" s="3"/>
      <c r="M64" s="3"/>
      <c r="N64" s="3"/>
      <c r="O64" s="3"/>
      <c r="P64" s="3"/>
      <c r="Q64" s="3"/>
      <c r="R64" s="3"/>
      <c r="S64" s="3"/>
      <c r="T64" s="3"/>
      <c r="U64" s="3"/>
      <c r="V64" s="3"/>
      <c r="W64" s="3"/>
      <c r="X64" s="3"/>
      <c r="Y64" s="3"/>
      <c r="Z64" s="3"/>
    </row>
    <row r="65" spans="1:26" ht="15.75" customHeight="1">
      <c r="A65" s="3"/>
      <c r="B65" s="15" t="s">
        <v>147</v>
      </c>
      <c r="C65" s="3"/>
      <c r="D65" s="3"/>
      <c r="E65" s="15" t="s">
        <v>148</v>
      </c>
      <c r="F65" s="3"/>
      <c r="G65" s="3"/>
      <c r="H65" s="3"/>
      <c r="I65" s="3"/>
      <c r="J65" s="3"/>
      <c r="K65" s="3"/>
      <c r="L65" s="3"/>
      <c r="M65" s="3"/>
      <c r="N65" s="3"/>
      <c r="O65" s="3"/>
      <c r="P65" s="3"/>
      <c r="Q65" s="3"/>
      <c r="R65" s="3"/>
      <c r="S65" s="3"/>
      <c r="T65" s="3"/>
      <c r="U65" s="3"/>
      <c r="V65" s="3"/>
      <c r="W65" s="3"/>
      <c r="X65" s="3"/>
      <c r="Y65" s="3"/>
      <c r="Z65" s="3"/>
    </row>
    <row r="66" spans="1:26" ht="15.75" customHeight="1">
      <c r="A66" s="3"/>
      <c r="B66" s="15" t="s">
        <v>149</v>
      </c>
      <c r="C66" s="3"/>
      <c r="D66" s="3"/>
      <c r="E66" s="15" t="s">
        <v>150</v>
      </c>
      <c r="F66" s="3"/>
      <c r="G66" s="3"/>
      <c r="H66" s="3"/>
      <c r="I66" s="3"/>
      <c r="J66" s="3"/>
      <c r="K66" s="3"/>
      <c r="L66" s="3"/>
      <c r="M66" s="3"/>
      <c r="N66" s="3"/>
      <c r="O66" s="3"/>
      <c r="P66" s="3"/>
      <c r="Q66" s="3"/>
      <c r="R66" s="3"/>
      <c r="S66" s="3"/>
      <c r="T66" s="3"/>
      <c r="U66" s="3"/>
      <c r="V66" s="3"/>
      <c r="W66" s="3"/>
      <c r="X66" s="3"/>
      <c r="Y66" s="3"/>
      <c r="Z66" s="3"/>
    </row>
    <row r="67" spans="1:26" ht="15.75" customHeight="1">
      <c r="A67" s="3"/>
      <c r="B67" s="15" t="s">
        <v>151</v>
      </c>
      <c r="C67" s="3"/>
      <c r="D67" s="3"/>
      <c r="E67" s="14" t="s">
        <v>152</v>
      </c>
      <c r="F67" s="3"/>
      <c r="G67" s="3"/>
      <c r="H67" s="3"/>
      <c r="I67" s="3"/>
      <c r="J67" s="3"/>
      <c r="K67" s="3"/>
      <c r="L67" s="3"/>
      <c r="M67" s="3"/>
      <c r="N67" s="3"/>
      <c r="O67" s="3"/>
      <c r="P67" s="3"/>
      <c r="Q67" s="3"/>
      <c r="R67" s="3"/>
      <c r="S67" s="3"/>
      <c r="T67" s="3"/>
      <c r="U67" s="3"/>
      <c r="V67" s="3"/>
      <c r="W67" s="3"/>
      <c r="X67" s="3"/>
      <c r="Y67" s="3"/>
      <c r="Z67" s="3"/>
    </row>
    <row r="68" spans="1:26" ht="15.75" customHeight="1">
      <c r="A68" s="3"/>
      <c r="B68" s="15" t="s">
        <v>150</v>
      </c>
      <c r="C68" s="3"/>
      <c r="D68" s="3"/>
      <c r="E68" s="13" t="s">
        <v>153</v>
      </c>
      <c r="F68" s="3"/>
      <c r="G68" s="3"/>
      <c r="H68" s="3"/>
      <c r="I68" s="3"/>
      <c r="J68" s="3"/>
      <c r="K68" s="3"/>
      <c r="L68" s="3"/>
      <c r="M68" s="3"/>
      <c r="N68" s="3"/>
      <c r="O68" s="3"/>
      <c r="P68" s="3"/>
      <c r="Q68" s="3"/>
      <c r="R68" s="3"/>
      <c r="S68" s="3"/>
      <c r="T68" s="3"/>
      <c r="U68" s="3"/>
      <c r="V68" s="3"/>
      <c r="W68" s="3"/>
      <c r="X68" s="3"/>
      <c r="Y68" s="3"/>
      <c r="Z68" s="3"/>
    </row>
    <row r="69" spans="1:26" ht="15.75" customHeight="1">
      <c r="A69" s="3"/>
      <c r="B69" s="14" t="s">
        <v>152</v>
      </c>
      <c r="C69" s="3"/>
      <c r="D69" s="3"/>
      <c r="E69" s="13" t="s">
        <v>154</v>
      </c>
      <c r="F69" s="3"/>
      <c r="G69" s="3"/>
      <c r="H69" s="3"/>
      <c r="I69" s="3"/>
      <c r="J69" s="3"/>
      <c r="K69" s="3"/>
      <c r="L69" s="3"/>
      <c r="M69" s="3"/>
      <c r="N69" s="3"/>
      <c r="O69" s="3"/>
      <c r="P69" s="3"/>
      <c r="Q69" s="3"/>
      <c r="R69" s="3"/>
      <c r="S69" s="3"/>
      <c r="T69" s="3"/>
      <c r="U69" s="3"/>
      <c r="V69" s="3"/>
      <c r="W69" s="3"/>
      <c r="X69" s="3"/>
      <c r="Y69" s="3"/>
      <c r="Z69" s="3"/>
    </row>
    <row r="70" spans="1:26" ht="15.75" customHeight="1">
      <c r="A70" s="3"/>
      <c r="B70" s="13" t="s">
        <v>153</v>
      </c>
      <c r="C70" s="3"/>
      <c r="D70" s="3"/>
      <c r="E70" s="13" t="s">
        <v>155</v>
      </c>
      <c r="F70" s="3"/>
      <c r="G70" s="3"/>
      <c r="H70" s="3"/>
      <c r="I70" s="3"/>
      <c r="J70" s="3"/>
      <c r="K70" s="3"/>
      <c r="L70" s="3"/>
      <c r="M70" s="3"/>
      <c r="N70" s="3"/>
      <c r="O70" s="3"/>
      <c r="P70" s="3"/>
      <c r="Q70" s="3"/>
      <c r="R70" s="3"/>
      <c r="S70" s="3"/>
      <c r="T70" s="3"/>
      <c r="U70" s="3"/>
      <c r="V70" s="3"/>
      <c r="W70" s="3"/>
      <c r="X70" s="3"/>
      <c r="Y70" s="3"/>
      <c r="Z70" s="3"/>
    </row>
    <row r="71" spans="1:26" ht="15.75" customHeight="1">
      <c r="A71" s="3"/>
      <c r="B71" s="13" t="s">
        <v>142</v>
      </c>
      <c r="C71" s="3"/>
      <c r="D71" s="3"/>
      <c r="E71" s="16" t="s">
        <v>156</v>
      </c>
      <c r="F71" s="3"/>
      <c r="G71" s="3"/>
      <c r="H71" s="3"/>
      <c r="I71" s="3"/>
      <c r="J71" s="3"/>
      <c r="K71" s="3"/>
      <c r="L71" s="3"/>
      <c r="M71" s="3"/>
      <c r="N71" s="3"/>
      <c r="O71" s="3"/>
      <c r="P71" s="3"/>
      <c r="Q71" s="3"/>
      <c r="R71" s="3"/>
      <c r="S71" s="3"/>
      <c r="T71" s="3"/>
      <c r="U71" s="3"/>
      <c r="V71" s="3"/>
      <c r="W71" s="3"/>
      <c r="X71" s="3"/>
      <c r="Y71" s="3"/>
      <c r="Z71" s="3"/>
    </row>
    <row r="72" spans="1:26" ht="15.75" customHeight="1">
      <c r="A72" s="3"/>
      <c r="B72" s="13" t="s">
        <v>157</v>
      </c>
      <c r="C72" s="3"/>
      <c r="D72" s="3"/>
      <c r="E72" s="13"/>
      <c r="F72" s="3"/>
      <c r="G72" s="3"/>
      <c r="H72" s="3"/>
      <c r="I72" s="3"/>
      <c r="J72" s="3"/>
      <c r="K72" s="3"/>
      <c r="L72" s="3"/>
      <c r="M72" s="3"/>
      <c r="N72" s="3"/>
      <c r="O72" s="3"/>
      <c r="P72" s="3"/>
      <c r="Q72" s="3"/>
      <c r="R72" s="3"/>
      <c r="S72" s="3"/>
      <c r="T72" s="3"/>
      <c r="U72" s="3"/>
      <c r="V72" s="3"/>
      <c r="W72" s="3"/>
      <c r="X72" s="3"/>
      <c r="Y72" s="3"/>
      <c r="Z72" s="3"/>
    </row>
    <row r="73" spans="1:26" ht="15.75" customHeight="1">
      <c r="A73" s="3"/>
      <c r="B73" s="13" t="s">
        <v>158</v>
      </c>
      <c r="C73" s="3"/>
      <c r="D73" s="3"/>
      <c r="E73" s="13"/>
      <c r="F73" s="3"/>
      <c r="G73" s="3"/>
      <c r="H73" s="3"/>
      <c r="I73" s="3"/>
      <c r="J73" s="3"/>
      <c r="K73" s="3"/>
      <c r="L73" s="3"/>
      <c r="M73" s="3"/>
      <c r="N73" s="3"/>
      <c r="O73" s="3"/>
      <c r="P73" s="3"/>
      <c r="Q73" s="3"/>
      <c r="R73" s="3"/>
      <c r="S73" s="3"/>
      <c r="T73" s="3"/>
      <c r="U73" s="3"/>
      <c r="V73" s="3"/>
      <c r="W73" s="3"/>
      <c r="X73" s="3"/>
      <c r="Y73" s="3"/>
      <c r="Z73" s="3"/>
    </row>
    <row r="74" spans="1:26" ht="15.75" customHeight="1">
      <c r="A74" s="3"/>
      <c r="B74" s="13" t="s">
        <v>154</v>
      </c>
      <c r="C74" s="3"/>
      <c r="D74" s="3"/>
      <c r="E74" s="13"/>
      <c r="F74" s="3"/>
      <c r="G74" s="3"/>
      <c r="H74" s="3"/>
      <c r="I74" s="3"/>
      <c r="J74" s="3"/>
      <c r="K74" s="3"/>
      <c r="L74" s="3"/>
      <c r="M74" s="3"/>
      <c r="N74" s="3"/>
      <c r="O74" s="3"/>
      <c r="P74" s="3"/>
      <c r="Q74" s="3"/>
      <c r="R74" s="3"/>
      <c r="S74" s="3"/>
      <c r="T74" s="3"/>
      <c r="U74" s="3"/>
      <c r="V74" s="3"/>
      <c r="W74" s="3"/>
      <c r="X74" s="3"/>
      <c r="Y74" s="3"/>
      <c r="Z74" s="3"/>
    </row>
    <row r="75" spans="1:26" ht="15.75" customHeight="1">
      <c r="A75" s="3"/>
      <c r="B75" s="13" t="s">
        <v>159</v>
      </c>
      <c r="C75" s="3"/>
      <c r="D75" s="3"/>
      <c r="E75" s="13"/>
      <c r="F75" s="3"/>
      <c r="G75" s="3"/>
      <c r="H75" s="3"/>
      <c r="I75" s="3"/>
      <c r="J75" s="3"/>
      <c r="K75" s="3"/>
      <c r="L75" s="3"/>
      <c r="M75" s="3"/>
      <c r="N75" s="3"/>
      <c r="O75" s="3"/>
      <c r="P75" s="3"/>
      <c r="Q75" s="3"/>
      <c r="R75" s="3"/>
      <c r="S75" s="3"/>
      <c r="T75" s="3"/>
      <c r="U75" s="3"/>
      <c r="V75" s="3"/>
      <c r="W75" s="3"/>
      <c r="X75" s="3"/>
      <c r="Y75" s="3"/>
      <c r="Z75" s="3"/>
    </row>
    <row r="76" spans="1:26" ht="15.75" customHeight="1">
      <c r="A76" s="3"/>
      <c r="B76" s="13" t="s">
        <v>155</v>
      </c>
      <c r="C76" s="3"/>
      <c r="D76" s="3"/>
      <c r="E76" s="13"/>
      <c r="F76" s="3"/>
      <c r="G76" s="3"/>
      <c r="H76" s="3"/>
      <c r="I76" s="3"/>
      <c r="J76" s="3"/>
      <c r="K76" s="3"/>
      <c r="L76" s="3"/>
      <c r="M76" s="3"/>
      <c r="N76" s="3"/>
      <c r="O76" s="3"/>
      <c r="P76" s="3"/>
      <c r="Q76" s="3"/>
      <c r="R76" s="3"/>
      <c r="S76" s="3"/>
      <c r="T76" s="3"/>
      <c r="U76" s="3"/>
      <c r="V76" s="3"/>
      <c r="W76" s="3"/>
      <c r="X76" s="3"/>
      <c r="Y76" s="3"/>
      <c r="Z76" s="3"/>
    </row>
    <row r="77" spans="1:26" ht="15.75" customHeight="1">
      <c r="A77" s="3"/>
      <c r="B77" s="16" t="s">
        <v>156</v>
      </c>
      <c r="C77" s="3"/>
      <c r="D77" s="3"/>
      <c r="E77" s="16"/>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17" t="s">
        <v>160</v>
      </c>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18" t="s">
        <v>161</v>
      </c>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19" t="s">
        <v>162</v>
      </c>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19" t="s">
        <v>163</v>
      </c>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20" t="s">
        <v>164</v>
      </c>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row>
    <row r="86" spans="1:26" ht="15.75" customHeight="1">
      <c r="A86" s="3"/>
      <c r="B86" s="3"/>
      <c r="C86" s="3"/>
      <c r="D86" s="3"/>
      <c r="E86" s="3"/>
      <c r="F86" s="3"/>
      <c r="G86" s="3"/>
      <c r="H86" s="3"/>
      <c r="I86" s="3"/>
      <c r="J86" s="3"/>
      <c r="K86" s="3"/>
      <c r="L86" s="3"/>
      <c r="M86" s="3"/>
      <c r="N86" s="3"/>
      <c r="O86" s="3"/>
      <c r="P86" s="3"/>
      <c r="Q86" s="3"/>
      <c r="R86" s="3"/>
      <c r="S86" s="3"/>
      <c r="T86" s="3"/>
      <c r="U86" s="3"/>
    </row>
    <row r="87" spans="1:26" ht="15.75" customHeight="1">
      <c r="A87" s="3"/>
      <c r="B87" s="3"/>
      <c r="C87" s="3"/>
      <c r="D87" s="3"/>
      <c r="E87" s="3"/>
      <c r="F87" s="3"/>
      <c r="G87" s="3"/>
      <c r="H87" s="3"/>
      <c r="I87" s="3"/>
      <c r="J87" s="3"/>
      <c r="K87" s="3"/>
      <c r="L87" s="3"/>
      <c r="M87" s="3"/>
      <c r="N87" s="3"/>
      <c r="O87" s="3"/>
      <c r="P87" s="3"/>
      <c r="Q87" s="3"/>
      <c r="R87" s="3"/>
      <c r="S87" s="3"/>
      <c r="T87" s="3"/>
      <c r="U87" s="3"/>
    </row>
    <row r="88" spans="1:26" ht="15.75" customHeight="1">
      <c r="A88" s="3"/>
      <c r="B88" s="3"/>
      <c r="C88" s="3"/>
      <c r="D88" s="3"/>
      <c r="E88" s="3"/>
      <c r="F88" s="3"/>
      <c r="G88" s="3"/>
      <c r="H88" s="3"/>
      <c r="I88" s="3"/>
      <c r="J88" s="3"/>
      <c r="K88" s="3"/>
      <c r="L88" s="3"/>
      <c r="M88" s="3"/>
      <c r="N88" s="3"/>
      <c r="O88" s="3"/>
      <c r="P88" s="3"/>
      <c r="Q88" s="3"/>
      <c r="R88" s="3"/>
      <c r="S88" s="3"/>
      <c r="T88" s="3"/>
      <c r="U88" s="3"/>
    </row>
    <row r="89" spans="1:26" ht="15.75" customHeight="1">
      <c r="A89" s="3"/>
      <c r="B89" s="3"/>
      <c r="C89" s="3"/>
      <c r="D89" s="3"/>
      <c r="E89" s="3"/>
      <c r="F89" s="3"/>
      <c r="G89" s="3"/>
      <c r="H89" s="3"/>
      <c r="I89" s="3"/>
      <c r="J89" s="3"/>
      <c r="K89" s="3"/>
      <c r="L89" s="3"/>
      <c r="M89" s="3"/>
      <c r="N89" s="3"/>
      <c r="O89" s="3"/>
      <c r="P89" s="3"/>
      <c r="Q89" s="3"/>
      <c r="R89" s="3"/>
      <c r="S89" s="3"/>
      <c r="T89" s="3"/>
      <c r="U89" s="3"/>
    </row>
    <row r="90" spans="1:26" ht="15.75" customHeight="1">
      <c r="A90" s="3"/>
      <c r="B90" s="3"/>
      <c r="C90" s="3"/>
      <c r="D90" s="3"/>
      <c r="E90" s="3"/>
      <c r="F90" s="3"/>
      <c r="G90" s="3"/>
      <c r="H90" s="3"/>
      <c r="I90" s="3"/>
      <c r="J90" s="3"/>
      <c r="K90" s="3"/>
      <c r="L90" s="3"/>
      <c r="M90" s="3"/>
      <c r="N90" s="3"/>
      <c r="O90" s="3"/>
      <c r="P90" s="3"/>
      <c r="Q90" s="3"/>
      <c r="R90" s="3"/>
      <c r="S90" s="3"/>
      <c r="T90" s="3"/>
      <c r="U90" s="3"/>
    </row>
    <row r="91" spans="1:26" ht="15.75" customHeight="1">
      <c r="A91" s="3"/>
      <c r="B91" s="3"/>
      <c r="C91" s="3"/>
      <c r="D91" s="3"/>
      <c r="E91" s="3"/>
      <c r="F91" s="3"/>
      <c r="G91" s="3"/>
      <c r="H91" s="3"/>
      <c r="I91" s="3"/>
      <c r="J91" s="3"/>
      <c r="K91" s="3"/>
      <c r="L91" s="3"/>
      <c r="M91" s="3"/>
      <c r="N91" s="3"/>
      <c r="O91" s="3"/>
      <c r="P91" s="3"/>
      <c r="Q91" s="3"/>
      <c r="R91" s="3"/>
      <c r="S91" s="3"/>
      <c r="T91" s="3"/>
      <c r="U91" s="3"/>
    </row>
    <row r="92" spans="1:26" ht="15.75" customHeight="1">
      <c r="A92" s="3"/>
      <c r="B92" s="3"/>
      <c r="C92" s="3"/>
      <c r="D92" s="3"/>
      <c r="E92" s="3"/>
      <c r="F92" s="3"/>
      <c r="G92" s="3"/>
      <c r="H92" s="3"/>
      <c r="I92" s="3"/>
      <c r="J92" s="3"/>
      <c r="K92" s="3"/>
      <c r="L92" s="3"/>
      <c r="M92" s="3"/>
      <c r="N92" s="3"/>
      <c r="O92" s="3"/>
      <c r="P92" s="3"/>
      <c r="Q92" s="3"/>
      <c r="R92" s="3"/>
      <c r="S92" s="3"/>
      <c r="T92" s="3"/>
      <c r="U92" s="3"/>
    </row>
    <row r="93" spans="1:26" ht="15.75" customHeight="1">
      <c r="A93" s="3"/>
      <c r="B93" s="3"/>
      <c r="C93" s="3"/>
      <c r="D93" s="3"/>
      <c r="E93" s="3"/>
      <c r="F93" s="3"/>
      <c r="G93" s="3"/>
      <c r="H93" s="3"/>
      <c r="I93" s="3"/>
      <c r="J93" s="3"/>
      <c r="K93" s="3"/>
      <c r="L93" s="3"/>
      <c r="M93" s="3"/>
      <c r="N93" s="3"/>
      <c r="O93" s="3"/>
      <c r="P93" s="3"/>
      <c r="Q93" s="3"/>
      <c r="R93" s="3"/>
      <c r="S93" s="3"/>
      <c r="T93" s="3"/>
      <c r="U93" s="3"/>
    </row>
    <row r="94" spans="1:26" ht="15.75" customHeight="1">
      <c r="A94" s="3"/>
      <c r="B94" s="3"/>
      <c r="C94" s="3"/>
      <c r="D94" s="3"/>
      <c r="E94" s="3"/>
      <c r="F94" s="3"/>
      <c r="G94" s="3"/>
      <c r="H94" s="3"/>
      <c r="I94" s="3"/>
      <c r="J94" s="3"/>
      <c r="K94" s="3"/>
      <c r="L94" s="3"/>
      <c r="M94" s="3"/>
      <c r="N94" s="3"/>
      <c r="O94" s="3"/>
      <c r="P94" s="3"/>
      <c r="Q94" s="3"/>
      <c r="R94" s="3"/>
      <c r="S94" s="3"/>
      <c r="T94" s="3"/>
      <c r="U94" s="3"/>
    </row>
    <row r="95" spans="1:26" ht="15.75" customHeight="1">
      <c r="A95" s="3"/>
      <c r="B95" s="3"/>
      <c r="C95" s="3"/>
      <c r="D95" s="3"/>
      <c r="E95" s="3"/>
      <c r="F95" s="3"/>
      <c r="G95" s="3"/>
      <c r="H95" s="3"/>
      <c r="I95" s="3"/>
      <c r="J95" s="3"/>
      <c r="K95" s="3"/>
      <c r="L95" s="3"/>
      <c r="M95" s="3"/>
      <c r="N95" s="3"/>
      <c r="O95" s="3"/>
      <c r="P95" s="3"/>
      <c r="Q95" s="3"/>
      <c r="R95" s="3"/>
      <c r="S95" s="3"/>
      <c r="T95" s="3"/>
      <c r="U95" s="3"/>
    </row>
    <row r="96" spans="1:26" ht="15.75" customHeight="1">
      <c r="A96" s="3"/>
      <c r="B96" s="3"/>
      <c r="C96" s="3"/>
      <c r="D96" s="3"/>
      <c r="E96" s="3"/>
      <c r="F96" s="3"/>
      <c r="G96" s="3"/>
      <c r="H96" s="3"/>
      <c r="I96" s="3"/>
      <c r="J96" s="3"/>
      <c r="K96" s="3"/>
      <c r="L96" s="3"/>
      <c r="M96" s="3"/>
      <c r="N96" s="3"/>
      <c r="O96" s="3"/>
      <c r="P96" s="3"/>
      <c r="Q96" s="3"/>
      <c r="R96" s="3"/>
      <c r="S96" s="3"/>
      <c r="T96" s="3"/>
      <c r="U96" s="3"/>
    </row>
    <row r="97" spans="1:26" ht="15.75" customHeight="1">
      <c r="A97" s="3"/>
      <c r="B97" s="3"/>
      <c r="C97" s="3"/>
      <c r="D97" s="3"/>
      <c r="E97" s="3"/>
      <c r="F97" s="3"/>
      <c r="G97" s="3"/>
      <c r="H97" s="3"/>
      <c r="I97" s="3"/>
      <c r="J97" s="3"/>
      <c r="K97" s="3"/>
      <c r="L97" s="3"/>
      <c r="M97" s="3"/>
      <c r="N97" s="3"/>
      <c r="O97" s="3"/>
      <c r="P97" s="3"/>
      <c r="Q97" s="3"/>
      <c r="R97" s="3"/>
      <c r="S97" s="3"/>
      <c r="T97" s="3"/>
      <c r="U97" s="3"/>
    </row>
    <row r="98" spans="1:26" ht="15.75" customHeight="1">
      <c r="A98" s="3"/>
      <c r="B98" s="3"/>
      <c r="C98" s="3"/>
      <c r="D98" s="3"/>
      <c r="E98" s="3"/>
      <c r="F98" s="3"/>
      <c r="G98" s="3"/>
      <c r="H98" s="3"/>
      <c r="I98" s="3"/>
      <c r="J98" s="3"/>
      <c r="K98" s="3"/>
      <c r="L98" s="3"/>
      <c r="M98" s="3"/>
      <c r="N98" s="3"/>
      <c r="O98" s="3"/>
      <c r="P98" s="3"/>
      <c r="Q98" s="3"/>
      <c r="R98" s="3"/>
      <c r="S98" s="3"/>
      <c r="T98" s="3"/>
      <c r="U98" s="3"/>
    </row>
    <row r="99" spans="1:26" ht="15.75" customHeight="1">
      <c r="A99" s="3"/>
      <c r="B99" s="3"/>
      <c r="C99" s="3"/>
      <c r="D99" s="3"/>
      <c r="E99" s="3"/>
      <c r="F99" s="3"/>
      <c r="G99" s="3"/>
      <c r="H99" s="3"/>
      <c r="I99" s="3"/>
      <c r="J99" s="3"/>
      <c r="K99" s="3"/>
      <c r="L99" s="3"/>
      <c r="M99" s="3"/>
      <c r="N99" s="3"/>
      <c r="O99" s="3"/>
      <c r="P99" s="3"/>
      <c r="Q99" s="3"/>
      <c r="R99" s="3"/>
      <c r="S99" s="3"/>
      <c r="T99" s="3"/>
      <c r="U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sheetData>
  <mergeCells count="2">
    <mergeCell ref="F1:G1"/>
    <mergeCell ref="A29:B29"/>
  </mergeCells>
  <pageMargins left="0.7" right="0.7" top="0.75" bottom="0.75" header="0" footer="0"/>
  <pageSetup orientation="portrait"/>
  <legacyDrawing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50"/>
  <sheetViews>
    <sheetView workbookViewId="0"/>
  </sheetViews>
  <sheetFormatPr baseColWidth="10" defaultColWidth="14.42578125" defaultRowHeight="15" customHeight="1"/>
  <cols>
    <col min="1" max="6" width="11.42578125" customWidth="1"/>
    <col min="7" max="26" width="10.7109375" customWidth="1"/>
  </cols>
  <sheetData>
    <row r="1" spans="1:26">
      <c r="A1" s="21" t="s">
        <v>165</v>
      </c>
      <c r="B1" s="3"/>
      <c r="C1" s="3"/>
      <c r="D1" s="3"/>
      <c r="E1" s="3"/>
      <c r="F1" s="3"/>
      <c r="G1" s="3"/>
      <c r="H1" s="3"/>
      <c r="I1" s="3"/>
      <c r="J1" s="3"/>
      <c r="K1" s="3"/>
      <c r="L1" s="3"/>
      <c r="M1" s="3"/>
      <c r="N1" s="3"/>
      <c r="O1" s="3"/>
      <c r="P1" s="3"/>
      <c r="Q1" s="3"/>
      <c r="R1" s="3"/>
      <c r="S1" s="3"/>
      <c r="T1" s="3"/>
      <c r="U1" s="3"/>
      <c r="V1" s="3"/>
      <c r="W1" s="3"/>
      <c r="X1" s="3"/>
      <c r="Y1" s="3"/>
      <c r="Z1" s="3"/>
    </row>
    <row r="2" spans="1:26">
      <c r="A2" s="22">
        <v>43466</v>
      </c>
      <c r="B2" s="3"/>
      <c r="C2" s="3"/>
      <c r="D2" s="3"/>
      <c r="E2" s="3"/>
      <c r="F2" s="3"/>
      <c r="G2" s="3"/>
      <c r="H2" s="3"/>
      <c r="I2" s="3"/>
      <c r="J2" s="3"/>
      <c r="K2" s="3"/>
      <c r="L2" s="3"/>
      <c r="M2" s="3"/>
      <c r="N2" s="3"/>
      <c r="O2" s="3"/>
      <c r="P2" s="3"/>
      <c r="Q2" s="3"/>
      <c r="R2" s="3"/>
      <c r="S2" s="3"/>
      <c r="T2" s="3"/>
      <c r="U2" s="3"/>
      <c r="V2" s="3"/>
      <c r="W2" s="3"/>
      <c r="X2" s="3"/>
      <c r="Y2" s="3"/>
      <c r="Z2" s="3"/>
    </row>
    <row r="3" spans="1:26">
      <c r="A3" s="22">
        <v>43472</v>
      </c>
      <c r="B3" s="3"/>
      <c r="C3" s="3"/>
      <c r="D3" s="3"/>
      <c r="E3" s="3"/>
      <c r="F3" s="3"/>
      <c r="G3" s="3"/>
      <c r="H3" s="3"/>
      <c r="I3" s="3"/>
      <c r="J3" s="3"/>
      <c r="K3" s="3"/>
      <c r="L3" s="3"/>
      <c r="M3" s="3"/>
      <c r="N3" s="3"/>
      <c r="O3" s="3"/>
      <c r="P3" s="3"/>
      <c r="Q3" s="3"/>
      <c r="R3" s="3"/>
      <c r="S3" s="3"/>
      <c r="T3" s="3"/>
      <c r="U3" s="3"/>
      <c r="V3" s="3"/>
      <c r="W3" s="3"/>
      <c r="X3" s="3"/>
      <c r="Y3" s="3"/>
      <c r="Z3" s="3"/>
    </row>
    <row r="4" spans="1:26">
      <c r="A4" s="22">
        <v>43549</v>
      </c>
      <c r="B4" s="3"/>
      <c r="C4" s="3"/>
      <c r="D4" s="3"/>
      <c r="E4" s="3"/>
      <c r="F4" s="3"/>
      <c r="G4" s="3"/>
      <c r="H4" s="3"/>
      <c r="I4" s="3"/>
      <c r="J4" s="3"/>
      <c r="K4" s="3"/>
      <c r="L4" s="3"/>
      <c r="M4" s="3"/>
      <c r="N4" s="3"/>
      <c r="O4" s="3"/>
      <c r="P4" s="3"/>
      <c r="Q4" s="3"/>
      <c r="R4" s="3"/>
      <c r="S4" s="3"/>
      <c r="T4" s="3"/>
      <c r="U4" s="3"/>
      <c r="V4" s="3"/>
      <c r="W4" s="3"/>
      <c r="X4" s="3"/>
      <c r="Y4" s="3"/>
      <c r="Z4" s="3"/>
    </row>
    <row r="5" spans="1:26">
      <c r="A5" s="22">
        <v>43573</v>
      </c>
      <c r="B5" s="3"/>
      <c r="C5" s="3"/>
      <c r="D5" s="3"/>
      <c r="E5" s="3"/>
      <c r="F5" s="3"/>
      <c r="G5" s="3"/>
      <c r="H5" s="3"/>
      <c r="I5" s="3"/>
      <c r="J5" s="3"/>
      <c r="K5" s="3"/>
      <c r="L5" s="3"/>
      <c r="M5" s="3"/>
      <c r="N5" s="3"/>
      <c r="O5" s="3"/>
      <c r="P5" s="3"/>
      <c r="Q5" s="3"/>
      <c r="R5" s="3"/>
      <c r="S5" s="3"/>
      <c r="T5" s="3"/>
      <c r="U5" s="3"/>
      <c r="V5" s="3"/>
      <c r="W5" s="3"/>
      <c r="X5" s="3"/>
      <c r="Y5" s="3"/>
      <c r="Z5" s="3"/>
    </row>
    <row r="6" spans="1:26">
      <c r="A6" s="22">
        <v>43574</v>
      </c>
      <c r="B6" s="3"/>
      <c r="C6" s="3"/>
      <c r="D6" s="3"/>
      <c r="E6" s="3"/>
      <c r="F6" s="3"/>
      <c r="G6" s="3"/>
      <c r="H6" s="3"/>
      <c r="I6" s="3"/>
      <c r="J6" s="3"/>
      <c r="K6" s="3"/>
      <c r="L6" s="3"/>
      <c r="M6" s="3"/>
      <c r="N6" s="3"/>
      <c r="O6" s="3"/>
      <c r="P6" s="3"/>
      <c r="Q6" s="3"/>
      <c r="R6" s="3"/>
      <c r="S6" s="3"/>
      <c r="T6" s="3"/>
      <c r="U6" s="3"/>
      <c r="V6" s="3"/>
      <c r="W6" s="3"/>
      <c r="X6" s="3"/>
      <c r="Y6" s="3"/>
      <c r="Z6" s="3"/>
    </row>
    <row r="7" spans="1:26">
      <c r="A7" s="22">
        <v>43586</v>
      </c>
      <c r="B7" s="3"/>
      <c r="C7" s="3"/>
      <c r="D7" s="3"/>
      <c r="E7" s="3"/>
      <c r="F7" s="3"/>
      <c r="G7" s="3"/>
      <c r="H7" s="3"/>
      <c r="I7" s="3"/>
      <c r="J7" s="3"/>
      <c r="K7" s="3"/>
      <c r="L7" s="3"/>
      <c r="M7" s="3"/>
      <c r="N7" s="3"/>
      <c r="O7" s="3"/>
      <c r="P7" s="3"/>
      <c r="Q7" s="3"/>
      <c r="R7" s="3"/>
      <c r="S7" s="3"/>
      <c r="T7" s="3"/>
      <c r="U7" s="3"/>
      <c r="V7" s="3"/>
      <c r="W7" s="3"/>
      <c r="X7" s="3"/>
      <c r="Y7" s="3"/>
      <c r="Z7" s="3"/>
    </row>
    <row r="8" spans="1:26">
      <c r="A8" s="22">
        <v>43619</v>
      </c>
      <c r="B8" s="3"/>
      <c r="C8" s="3"/>
      <c r="D8" s="3"/>
      <c r="E8" s="3"/>
      <c r="F8" s="3"/>
      <c r="G8" s="3"/>
      <c r="H8" s="3"/>
      <c r="I8" s="3"/>
      <c r="J8" s="3"/>
      <c r="K8" s="3"/>
      <c r="L8" s="3"/>
      <c r="M8" s="3"/>
      <c r="N8" s="3"/>
      <c r="O8" s="3"/>
      <c r="P8" s="3"/>
      <c r="Q8" s="3"/>
      <c r="R8" s="3"/>
      <c r="S8" s="3"/>
      <c r="T8" s="3"/>
      <c r="U8" s="3"/>
      <c r="V8" s="3"/>
      <c r="W8" s="3"/>
      <c r="X8" s="3"/>
      <c r="Y8" s="3"/>
      <c r="Z8" s="3"/>
    </row>
    <row r="9" spans="1:26">
      <c r="A9" s="22">
        <v>43640</v>
      </c>
      <c r="B9" s="3"/>
      <c r="C9" s="3"/>
      <c r="D9" s="3"/>
      <c r="E9" s="3"/>
      <c r="F9" s="3"/>
      <c r="G9" s="3"/>
      <c r="H9" s="3"/>
      <c r="I9" s="3"/>
      <c r="J9" s="3"/>
      <c r="K9" s="3"/>
      <c r="L9" s="3"/>
      <c r="M9" s="3"/>
      <c r="N9" s="3"/>
      <c r="O9" s="3"/>
      <c r="P9" s="3"/>
      <c r="Q9" s="3"/>
      <c r="R9" s="3"/>
      <c r="S9" s="3"/>
      <c r="T9" s="3"/>
      <c r="U9" s="3"/>
      <c r="V9" s="3"/>
      <c r="W9" s="3"/>
      <c r="X9" s="3"/>
      <c r="Y9" s="3"/>
      <c r="Z9" s="3"/>
    </row>
    <row r="10" spans="1:26">
      <c r="A10" s="22">
        <v>43647</v>
      </c>
      <c r="B10" s="3"/>
      <c r="C10" s="3"/>
      <c r="D10" s="3"/>
      <c r="E10" s="3"/>
      <c r="F10" s="3"/>
      <c r="G10" s="3"/>
      <c r="H10" s="3"/>
      <c r="I10" s="3"/>
      <c r="J10" s="3"/>
      <c r="K10" s="3"/>
      <c r="L10" s="3"/>
      <c r="M10" s="3"/>
      <c r="N10" s="3"/>
      <c r="O10" s="3"/>
      <c r="P10" s="3"/>
      <c r="Q10" s="3"/>
      <c r="R10" s="3"/>
      <c r="S10" s="3"/>
      <c r="T10" s="3"/>
      <c r="U10" s="3"/>
      <c r="V10" s="3"/>
      <c r="W10" s="3"/>
      <c r="X10" s="3"/>
      <c r="Y10" s="3"/>
      <c r="Z10" s="3"/>
    </row>
    <row r="11" spans="1:26">
      <c r="A11" s="22">
        <v>43666</v>
      </c>
      <c r="B11" s="3"/>
      <c r="C11" s="3"/>
      <c r="D11" s="3"/>
      <c r="E11" s="3"/>
      <c r="F11" s="3"/>
      <c r="G11" s="3"/>
      <c r="H11" s="3"/>
      <c r="I11" s="3"/>
      <c r="J11" s="3"/>
      <c r="K11" s="3"/>
      <c r="L11" s="3"/>
      <c r="M11" s="3"/>
      <c r="N11" s="3"/>
      <c r="O11" s="3"/>
      <c r="P11" s="3"/>
      <c r="Q11" s="3"/>
      <c r="R11" s="3"/>
      <c r="S11" s="3"/>
      <c r="T11" s="3"/>
      <c r="U11" s="3"/>
      <c r="V11" s="3"/>
      <c r="W11" s="3"/>
      <c r="X11" s="3"/>
      <c r="Y11" s="3"/>
      <c r="Z11" s="3"/>
    </row>
    <row r="12" spans="1:26">
      <c r="A12" s="22">
        <v>43684</v>
      </c>
      <c r="B12" s="3"/>
      <c r="C12" s="3"/>
      <c r="D12" s="3"/>
      <c r="E12" s="3"/>
      <c r="F12" s="3"/>
      <c r="G12" s="3"/>
      <c r="H12" s="3"/>
      <c r="I12" s="3"/>
      <c r="J12" s="3"/>
      <c r="K12" s="3"/>
      <c r="L12" s="3"/>
      <c r="M12" s="3"/>
      <c r="N12" s="3"/>
      <c r="O12" s="3"/>
      <c r="P12" s="3"/>
      <c r="Q12" s="3"/>
      <c r="R12" s="3"/>
      <c r="S12" s="3"/>
      <c r="T12" s="3"/>
      <c r="U12" s="3"/>
      <c r="V12" s="3"/>
      <c r="W12" s="3"/>
      <c r="X12" s="3"/>
      <c r="Y12" s="3"/>
      <c r="Z12" s="3"/>
    </row>
    <row r="13" spans="1:26">
      <c r="A13" s="22">
        <v>43696</v>
      </c>
      <c r="B13" s="3"/>
      <c r="C13" s="3"/>
      <c r="D13" s="3"/>
      <c r="E13" s="3"/>
      <c r="F13" s="3"/>
      <c r="G13" s="3"/>
      <c r="H13" s="3"/>
      <c r="I13" s="3"/>
      <c r="J13" s="3"/>
      <c r="K13" s="3"/>
      <c r="L13" s="3"/>
      <c r="M13" s="3"/>
      <c r="N13" s="3"/>
      <c r="O13" s="3"/>
      <c r="P13" s="3"/>
      <c r="Q13" s="3"/>
      <c r="R13" s="3"/>
      <c r="S13" s="3"/>
      <c r="T13" s="3"/>
      <c r="U13" s="3"/>
      <c r="V13" s="3"/>
      <c r="W13" s="3"/>
      <c r="X13" s="3"/>
      <c r="Y13" s="3"/>
      <c r="Z13" s="3"/>
    </row>
    <row r="14" spans="1:26">
      <c r="A14" s="22">
        <v>43752</v>
      </c>
      <c r="B14" s="3"/>
      <c r="C14" s="3"/>
      <c r="D14" s="3"/>
      <c r="E14" s="3"/>
      <c r="F14" s="3"/>
      <c r="G14" s="3"/>
      <c r="H14" s="3"/>
      <c r="I14" s="3"/>
      <c r="J14" s="3"/>
      <c r="K14" s="3"/>
      <c r="L14" s="3"/>
      <c r="M14" s="3"/>
      <c r="N14" s="3"/>
      <c r="O14" s="3"/>
      <c r="P14" s="3"/>
      <c r="Q14" s="3"/>
      <c r="R14" s="3"/>
      <c r="S14" s="3"/>
      <c r="T14" s="3"/>
      <c r="U14" s="3"/>
      <c r="V14" s="3"/>
      <c r="W14" s="3"/>
      <c r="X14" s="3"/>
      <c r="Y14" s="3"/>
      <c r="Z14" s="3"/>
    </row>
    <row r="15" spans="1:26">
      <c r="A15" s="22">
        <v>43773</v>
      </c>
      <c r="B15" s="3"/>
      <c r="C15" s="3"/>
      <c r="D15" s="3"/>
      <c r="E15" s="3"/>
      <c r="F15" s="3"/>
      <c r="G15" s="3"/>
      <c r="H15" s="3"/>
      <c r="I15" s="3"/>
      <c r="J15" s="3"/>
      <c r="K15" s="3"/>
      <c r="L15" s="3"/>
      <c r="M15" s="3"/>
      <c r="N15" s="3"/>
      <c r="O15" s="3"/>
      <c r="P15" s="3"/>
      <c r="Q15" s="3"/>
      <c r="R15" s="3"/>
      <c r="S15" s="3"/>
      <c r="T15" s="3"/>
      <c r="U15" s="3"/>
      <c r="V15" s="3"/>
      <c r="W15" s="3"/>
      <c r="X15" s="3"/>
      <c r="Y15" s="3"/>
      <c r="Z15" s="3"/>
    </row>
    <row r="16" spans="1:26">
      <c r="A16" s="22">
        <v>43780</v>
      </c>
      <c r="B16" s="3"/>
      <c r="C16" s="3"/>
      <c r="D16" s="3"/>
      <c r="E16" s="3"/>
      <c r="F16" s="3"/>
      <c r="G16" s="3"/>
      <c r="H16" s="3"/>
      <c r="I16" s="3"/>
      <c r="J16" s="3"/>
      <c r="K16" s="3"/>
      <c r="L16" s="3"/>
      <c r="M16" s="3"/>
      <c r="N16" s="3"/>
      <c r="O16" s="3"/>
      <c r="P16" s="3"/>
      <c r="Q16" s="3"/>
      <c r="R16" s="3"/>
      <c r="S16" s="3"/>
      <c r="T16" s="3"/>
      <c r="U16" s="3"/>
      <c r="V16" s="3"/>
      <c r="W16" s="3"/>
      <c r="X16" s="3"/>
      <c r="Y16" s="3"/>
      <c r="Z16" s="3"/>
    </row>
    <row r="17" spans="1:26">
      <c r="A17" s="22">
        <v>43807</v>
      </c>
      <c r="B17" s="3"/>
      <c r="C17" s="3"/>
      <c r="D17" s="3"/>
      <c r="E17" s="3"/>
      <c r="F17" s="3"/>
      <c r="G17" s="3"/>
      <c r="H17" s="3"/>
      <c r="I17" s="3"/>
      <c r="J17" s="3"/>
      <c r="K17" s="3"/>
      <c r="L17" s="3"/>
      <c r="M17" s="3"/>
      <c r="N17" s="3"/>
      <c r="O17" s="3"/>
      <c r="P17" s="3"/>
      <c r="Q17" s="3"/>
      <c r="R17" s="3"/>
      <c r="S17" s="3"/>
      <c r="T17" s="3"/>
      <c r="U17" s="3"/>
      <c r="V17" s="3"/>
      <c r="W17" s="3"/>
      <c r="X17" s="3"/>
      <c r="Y17" s="3"/>
      <c r="Z17" s="3"/>
    </row>
    <row r="18" spans="1:26">
      <c r="A18" s="22">
        <v>43824</v>
      </c>
      <c r="B18" s="3"/>
      <c r="C18" s="3"/>
      <c r="D18" s="3"/>
      <c r="E18" s="3"/>
      <c r="F18" s="3"/>
      <c r="G18" s="3"/>
      <c r="H18" s="3"/>
      <c r="I18" s="3"/>
      <c r="J18" s="3"/>
      <c r="K18" s="3"/>
      <c r="L18" s="3"/>
      <c r="M18" s="3"/>
      <c r="N18" s="3"/>
      <c r="O18" s="3"/>
      <c r="P18" s="3"/>
      <c r="Q18" s="3"/>
      <c r="R18" s="3"/>
      <c r="S18" s="3"/>
      <c r="T18" s="3"/>
      <c r="U18" s="3"/>
      <c r="V18" s="3"/>
      <c r="W18" s="3"/>
      <c r="X18" s="3"/>
      <c r="Y18" s="3"/>
      <c r="Z18" s="3"/>
    </row>
    <row r="19" spans="1:26">
      <c r="A19" s="22">
        <v>43831</v>
      </c>
      <c r="B19" s="3"/>
      <c r="C19" s="3"/>
      <c r="D19" s="3"/>
      <c r="E19" s="3"/>
      <c r="F19" s="3"/>
      <c r="G19" s="3"/>
      <c r="H19" s="3"/>
      <c r="I19" s="3"/>
      <c r="J19" s="3"/>
      <c r="K19" s="3"/>
      <c r="L19" s="3"/>
      <c r="M19" s="3"/>
      <c r="N19" s="3"/>
      <c r="O19" s="3"/>
      <c r="P19" s="3"/>
      <c r="Q19" s="3"/>
      <c r="R19" s="3"/>
      <c r="S19" s="3"/>
      <c r="T19" s="3"/>
      <c r="U19" s="3"/>
      <c r="V19" s="3"/>
      <c r="W19" s="3"/>
      <c r="X19" s="3"/>
      <c r="Y19" s="3"/>
      <c r="Z19" s="3"/>
    </row>
    <row r="20" spans="1:26">
      <c r="A20" s="22">
        <v>43836</v>
      </c>
      <c r="B20" s="3"/>
      <c r="C20" s="3"/>
      <c r="D20" s="3"/>
      <c r="E20" s="3"/>
      <c r="F20" s="3"/>
      <c r="G20" s="3"/>
      <c r="H20" s="3"/>
      <c r="I20" s="3"/>
      <c r="J20" s="3"/>
      <c r="K20" s="3"/>
      <c r="L20" s="3"/>
      <c r="M20" s="3"/>
      <c r="N20" s="3"/>
      <c r="O20" s="3"/>
      <c r="P20" s="3"/>
      <c r="Q20" s="3"/>
      <c r="R20" s="3"/>
      <c r="S20" s="3"/>
      <c r="T20" s="3"/>
      <c r="U20" s="3"/>
      <c r="V20" s="3"/>
      <c r="W20" s="3"/>
      <c r="X20" s="3"/>
      <c r="Y20" s="3"/>
      <c r="Z20" s="3"/>
    </row>
    <row r="21" spans="1:26" ht="15.75" customHeight="1">
      <c r="A21" s="22">
        <v>43913</v>
      </c>
      <c r="B21" s="3"/>
      <c r="C21" s="3"/>
      <c r="D21" s="3"/>
      <c r="E21" s="3"/>
      <c r="F21" s="3"/>
      <c r="G21" s="3"/>
      <c r="H21" s="3"/>
      <c r="I21" s="3"/>
      <c r="J21" s="3"/>
      <c r="K21" s="3"/>
      <c r="L21" s="3"/>
      <c r="M21" s="3"/>
      <c r="N21" s="3"/>
      <c r="O21" s="3"/>
      <c r="P21" s="3"/>
      <c r="Q21" s="3"/>
      <c r="R21" s="3"/>
      <c r="S21" s="3"/>
      <c r="T21" s="3"/>
      <c r="U21" s="3"/>
      <c r="V21" s="3"/>
      <c r="W21" s="3"/>
      <c r="X21" s="3"/>
      <c r="Y21" s="3"/>
      <c r="Z21" s="3"/>
    </row>
    <row r="22" spans="1:26" ht="15.75" customHeight="1">
      <c r="A22" s="22">
        <v>43927</v>
      </c>
      <c r="B22" s="3"/>
      <c r="C22" s="3"/>
      <c r="D22" s="3"/>
      <c r="E22" s="3"/>
      <c r="F22" s="3"/>
      <c r="G22" s="3"/>
      <c r="H22" s="3"/>
      <c r="I22" s="3"/>
      <c r="J22" s="3"/>
      <c r="K22" s="3"/>
      <c r="L22" s="3"/>
      <c r="M22" s="3"/>
      <c r="N22" s="3"/>
      <c r="O22" s="3"/>
      <c r="P22" s="3"/>
      <c r="Q22" s="3"/>
      <c r="R22" s="3"/>
      <c r="S22" s="3"/>
      <c r="T22" s="3"/>
      <c r="U22" s="3"/>
      <c r="V22" s="3"/>
      <c r="W22" s="3"/>
      <c r="X22" s="3"/>
      <c r="Y22" s="3"/>
      <c r="Z22" s="3"/>
    </row>
    <row r="23" spans="1:26" ht="15.75" customHeight="1">
      <c r="A23" s="22">
        <v>43928</v>
      </c>
      <c r="B23" s="3"/>
      <c r="C23" s="3"/>
      <c r="D23" s="3"/>
      <c r="E23" s="3"/>
      <c r="F23" s="3"/>
      <c r="G23" s="3"/>
      <c r="H23" s="3"/>
      <c r="I23" s="3"/>
      <c r="J23" s="3"/>
      <c r="K23" s="3"/>
      <c r="L23" s="3"/>
      <c r="M23" s="3"/>
      <c r="N23" s="3"/>
      <c r="O23" s="3"/>
      <c r="P23" s="3"/>
      <c r="Q23" s="3"/>
      <c r="R23" s="3"/>
      <c r="S23" s="3"/>
      <c r="T23" s="3"/>
      <c r="U23" s="3"/>
      <c r="V23" s="3"/>
      <c r="W23" s="3"/>
      <c r="X23" s="3"/>
      <c r="Y23" s="3"/>
      <c r="Z23" s="3"/>
    </row>
    <row r="24" spans="1:26" ht="15.75" customHeight="1">
      <c r="A24" s="22">
        <v>43929</v>
      </c>
      <c r="B24" s="3"/>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22">
        <v>43930</v>
      </c>
      <c r="B25" s="3"/>
      <c r="C25" s="3"/>
      <c r="D25" s="3"/>
      <c r="E25" s="3"/>
      <c r="F25" s="3"/>
      <c r="G25" s="3"/>
      <c r="H25" s="3"/>
      <c r="I25" s="3"/>
      <c r="J25" s="3"/>
      <c r="K25" s="3"/>
      <c r="L25" s="3"/>
      <c r="M25" s="3"/>
      <c r="N25" s="3"/>
      <c r="O25" s="3"/>
      <c r="P25" s="3"/>
      <c r="Q25" s="3"/>
      <c r="R25" s="3"/>
      <c r="S25" s="3"/>
      <c r="T25" s="3"/>
      <c r="U25" s="3"/>
      <c r="V25" s="3"/>
      <c r="W25" s="3"/>
      <c r="X25" s="3"/>
      <c r="Y25" s="3"/>
      <c r="Z25" s="3"/>
    </row>
    <row r="26" spans="1:26" ht="15.75" customHeight="1">
      <c r="A26" s="22">
        <v>43931</v>
      </c>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22">
        <v>43952</v>
      </c>
      <c r="B27" s="3"/>
      <c r="C27" s="3"/>
      <c r="D27" s="3"/>
      <c r="E27" s="3"/>
      <c r="F27" s="3"/>
      <c r="G27" s="3"/>
      <c r="H27" s="3"/>
      <c r="I27" s="3"/>
      <c r="J27" s="3"/>
      <c r="K27" s="3"/>
      <c r="L27" s="3"/>
      <c r="M27" s="3"/>
      <c r="N27" s="3"/>
      <c r="O27" s="3"/>
      <c r="P27" s="3"/>
      <c r="Q27" s="3"/>
      <c r="R27" s="3"/>
      <c r="S27" s="3"/>
      <c r="T27" s="3"/>
      <c r="U27" s="3"/>
      <c r="V27" s="3"/>
      <c r="W27" s="3"/>
      <c r="X27" s="3"/>
      <c r="Y27" s="3"/>
      <c r="Z27" s="3"/>
    </row>
    <row r="28" spans="1:26" ht="15.75" customHeight="1">
      <c r="A28" s="22">
        <v>43976</v>
      </c>
      <c r="B28" s="3"/>
      <c r="C28" s="3"/>
      <c r="D28" s="3"/>
      <c r="E28" s="3"/>
      <c r="F28" s="3"/>
      <c r="G28" s="3"/>
      <c r="H28" s="3"/>
      <c r="I28" s="3"/>
      <c r="J28" s="3"/>
      <c r="K28" s="3"/>
      <c r="L28" s="3"/>
      <c r="M28" s="3"/>
      <c r="N28" s="3"/>
      <c r="O28" s="3"/>
      <c r="P28" s="3"/>
      <c r="Q28" s="3"/>
      <c r="R28" s="3"/>
      <c r="S28" s="3"/>
      <c r="T28" s="3"/>
      <c r="U28" s="3"/>
      <c r="V28" s="3"/>
      <c r="W28" s="3"/>
      <c r="X28" s="3"/>
      <c r="Y28" s="3"/>
      <c r="Z28" s="3"/>
    </row>
    <row r="29" spans="1:26" ht="15.75" customHeight="1">
      <c r="A29" s="22">
        <v>43997</v>
      </c>
      <c r="B29" s="3"/>
      <c r="C29" s="3"/>
      <c r="D29" s="3"/>
      <c r="E29" s="3"/>
      <c r="F29" s="3"/>
      <c r="G29" s="3"/>
      <c r="H29" s="3"/>
      <c r="I29" s="3"/>
      <c r="J29" s="3"/>
      <c r="K29" s="3"/>
      <c r="L29" s="3"/>
      <c r="M29" s="3"/>
      <c r="N29" s="3"/>
      <c r="O29" s="3"/>
      <c r="P29" s="3"/>
      <c r="Q29" s="3"/>
      <c r="R29" s="3"/>
      <c r="S29" s="3"/>
      <c r="T29" s="3"/>
      <c r="U29" s="3"/>
      <c r="V29" s="3"/>
      <c r="W29" s="3"/>
      <c r="X29" s="3"/>
      <c r="Y29" s="3"/>
      <c r="Z29" s="3"/>
    </row>
    <row r="30" spans="1:26" ht="15.75" customHeight="1">
      <c r="A30" s="22">
        <v>44004</v>
      </c>
      <c r="B30" s="3"/>
      <c r="C30" s="3"/>
      <c r="D30" s="3"/>
      <c r="E30" s="3"/>
      <c r="F30" s="3"/>
      <c r="G30" s="3"/>
      <c r="H30" s="3"/>
      <c r="I30" s="3"/>
      <c r="J30" s="3"/>
      <c r="K30" s="3"/>
      <c r="L30" s="3"/>
      <c r="M30" s="3"/>
      <c r="N30" s="3"/>
      <c r="O30" s="3"/>
      <c r="P30" s="3"/>
      <c r="Q30" s="3"/>
      <c r="R30" s="3"/>
      <c r="S30" s="3"/>
      <c r="T30" s="3"/>
      <c r="U30" s="3"/>
      <c r="V30" s="3"/>
      <c r="W30" s="3"/>
      <c r="X30" s="3"/>
      <c r="Y30" s="3"/>
      <c r="Z30" s="3"/>
    </row>
    <row r="31" spans="1:26" ht="15.75" customHeight="1">
      <c r="A31" s="22">
        <v>44011</v>
      </c>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c r="A32" s="22">
        <v>44032</v>
      </c>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c r="A33" s="22">
        <v>44050</v>
      </c>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c r="A34" s="22">
        <v>44060</v>
      </c>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c r="A35" s="22">
        <v>44116</v>
      </c>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c r="A36" s="22">
        <v>44137</v>
      </c>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c r="A37" s="22">
        <v>44151</v>
      </c>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c r="A38" s="22">
        <v>44173</v>
      </c>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c r="A39" s="22">
        <v>44190</v>
      </c>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c r="A40" s="22">
        <v>44197</v>
      </c>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c r="A41" s="22">
        <v>44207</v>
      </c>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c r="A42" s="22">
        <v>44277</v>
      </c>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c r="A43" s="22">
        <v>44287</v>
      </c>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c r="A44" s="22">
        <v>44288</v>
      </c>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c r="A45" s="22">
        <v>44317</v>
      </c>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c r="A46" s="22">
        <v>44333</v>
      </c>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c r="A47" s="22">
        <v>44354</v>
      </c>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c r="A48" s="22">
        <v>44361</v>
      </c>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c r="A49" s="22">
        <v>44382</v>
      </c>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c r="A50" s="22">
        <v>44397</v>
      </c>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c r="A51" s="22">
        <v>44415</v>
      </c>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c r="A52" s="22">
        <v>44424</v>
      </c>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c r="A53" s="22">
        <v>44487</v>
      </c>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c r="A54" s="22">
        <v>44501</v>
      </c>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c r="A55" s="22">
        <v>44515</v>
      </c>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c r="A56" s="22">
        <v>44538</v>
      </c>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c r="A57" s="22">
        <v>44555</v>
      </c>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c r="A58" s="22">
        <v>44562</v>
      </c>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c r="A59" s="22">
        <v>44571</v>
      </c>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c r="A60" s="22">
        <v>44641</v>
      </c>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c r="A61" s="22">
        <v>44665</v>
      </c>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c r="A62" s="22">
        <v>44666</v>
      </c>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c r="A63" s="22">
        <v>44682</v>
      </c>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c r="A64" s="22">
        <v>44711</v>
      </c>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c r="A65" s="22">
        <v>44732</v>
      </c>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c r="A66" s="22">
        <v>44739</v>
      </c>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c r="A67" s="22">
        <v>44746</v>
      </c>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c r="A68" s="22">
        <v>44762</v>
      </c>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c r="A69" s="22">
        <v>44780</v>
      </c>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c r="A70" s="22">
        <v>44788</v>
      </c>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c r="A71" s="22">
        <v>44851</v>
      </c>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c r="A72" s="22">
        <v>44872</v>
      </c>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c r="A73" s="22">
        <v>44879</v>
      </c>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c r="A74" s="22">
        <v>44903</v>
      </c>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c r="A75" s="22">
        <v>44920</v>
      </c>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c r="A76" s="22">
        <v>44927</v>
      </c>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22">
        <v>44935</v>
      </c>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22">
        <v>45005</v>
      </c>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22">
        <v>45022</v>
      </c>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22">
        <v>45023</v>
      </c>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22">
        <v>45047</v>
      </c>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22">
        <v>45068</v>
      </c>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22">
        <v>45089</v>
      </c>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22">
        <v>45096</v>
      </c>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22">
        <v>45110</v>
      </c>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22">
        <v>45127</v>
      </c>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22">
        <v>45145</v>
      </c>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22">
        <v>45159</v>
      </c>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22">
        <v>45215</v>
      </c>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22">
        <v>45236</v>
      </c>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22">
        <v>45243</v>
      </c>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22">
        <v>45268</v>
      </c>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22">
        <v>45285</v>
      </c>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22">
        <v>45292</v>
      </c>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22">
        <v>45299</v>
      </c>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22">
        <v>45376</v>
      </c>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22">
        <v>45379</v>
      </c>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22">
        <v>45380</v>
      </c>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22">
        <v>45413</v>
      </c>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22">
        <v>45425</v>
      </c>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22">
        <v>45446</v>
      </c>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22">
        <v>45453</v>
      </c>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22">
        <v>45474</v>
      </c>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22">
        <v>45493</v>
      </c>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22">
        <v>45511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22">
        <v>45523</v>
      </c>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22">
        <v>45579</v>
      </c>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22">
        <v>45600</v>
      </c>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22">
        <v>45607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22">
        <v>45634</v>
      </c>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22">
        <v>45651</v>
      </c>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22">
        <v>45658</v>
      </c>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22">
        <v>45663</v>
      </c>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22">
        <v>45740</v>
      </c>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22">
        <v>45764</v>
      </c>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22">
        <v>45765</v>
      </c>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22">
        <v>45778</v>
      </c>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22">
        <v>45810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22">
        <v>45831</v>
      </c>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22">
        <v>45838</v>
      </c>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22">
        <v>45858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22">
        <v>45876</v>
      </c>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22">
        <v>45887</v>
      </c>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22">
        <v>45943</v>
      </c>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22">
        <v>45964</v>
      </c>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22">
        <v>45978</v>
      </c>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22">
        <v>45999</v>
      </c>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22">
        <v>46016</v>
      </c>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22">
        <v>46023</v>
      </c>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22">
        <v>46034</v>
      </c>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22">
        <v>46104</v>
      </c>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22">
        <v>46114</v>
      </c>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22">
        <v>46115</v>
      </c>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22">
        <v>46143</v>
      </c>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22">
        <v>46160</v>
      </c>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22">
        <v>46181</v>
      </c>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22">
        <v>46188</v>
      </c>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22">
        <v>46202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22">
        <v>46223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22">
        <v>46241</v>
      </c>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22">
        <v>46251</v>
      </c>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22">
        <v>46307</v>
      </c>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22">
        <v>46328</v>
      </c>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22">
        <v>46342</v>
      </c>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22">
        <v>46364</v>
      </c>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22">
        <v>46381</v>
      </c>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Q239"/>
  <sheetViews>
    <sheetView tabSelected="1" workbookViewId="0">
      <pane ySplit="5" topLeftCell="A198" activePane="bottomLeft" state="frozen"/>
      <selection pane="bottomLeft" activeCell="E6" sqref="E6:E239"/>
    </sheetView>
  </sheetViews>
  <sheetFormatPr baseColWidth="10" defaultColWidth="14.42578125" defaultRowHeight="15" customHeight="1"/>
  <cols>
    <col min="2" max="2" width="19.42578125" bestFit="1" customWidth="1"/>
    <col min="3" max="3" width="16.28515625" bestFit="1" customWidth="1"/>
    <col min="4" max="4" width="27.42578125" bestFit="1" customWidth="1"/>
    <col min="5" max="5" width="17.7109375" bestFit="1" customWidth="1"/>
    <col min="6" max="6" width="15" style="54" bestFit="1" customWidth="1"/>
    <col min="7" max="7" width="10.7109375" bestFit="1" customWidth="1"/>
    <col min="8" max="8" width="13.42578125" bestFit="1" customWidth="1"/>
    <col min="9" max="9" width="12.85546875" bestFit="1" customWidth="1"/>
    <col min="10" max="10" width="33.85546875" bestFit="1" customWidth="1"/>
    <col min="11" max="11" width="71.7109375" customWidth="1"/>
    <col min="12" max="12" width="75.85546875" bestFit="1" customWidth="1"/>
    <col min="13" max="13" width="40.42578125" customWidth="1"/>
    <col min="14" max="14" width="10.7109375" bestFit="1" customWidth="1"/>
    <col min="15" max="15" width="22.140625" customWidth="1"/>
    <col min="16" max="16" width="92.5703125" customWidth="1"/>
  </cols>
  <sheetData>
    <row r="1" spans="1:17" ht="33" customHeight="1">
      <c r="A1" s="69"/>
      <c r="B1" s="60"/>
      <c r="C1" s="64">
        <v>3390512022</v>
      </c>
      <c r="D1" s="65"/>
      <c r="E1" s="65"/>
      <c r="F1" s="65"/>
      <c r="G1" s="65"/>
      <c r="H1" s="65"/>
      <c r="I1" s="65"/>
      <c r="J1" s="65"/>
      <c r="K1" s="65"/>
      <c r="L1" s="65"/>
      <c r="M1" s="65"/>
      <c r="N1" s="65"/>
      <c r="O1" s="65"/>
      <c r="P1" s="28" t="s">
        <v>174</v>
      </c>
      <c r="Q1" s="29"/>
    </row>
    <row r="2" spans="1:17" ht="28.5" customHeight="1">
      <c r="A2" s="60"/>
      <c r="B2" s="60"/>
      <c r="C2" s="66"/>
      <c r="D2" s="67"/>
      <c r="E2" s="67"/>
      <c r="F2" s="67"/>
      <c r="G2" s="67"/>
      <c r="H2" s="67"/>
      <c r="I2" s="67"/>
      <c r="J2" s="67"/>
      <c r="K2" s="67"/>
      <c r="L2" s="67"/>
      <c r="M2" s="67"/>
      <c r="N2" s="67"/>
      <c r="O2" s="67"/>
      <c r="P2" s="30" t="s">
        <v>175</v>
      </c>
      <c r="Q2" s="29"/>
    </row>
    <row r="3" spans="1:17" ht="24.75" customHeight="1">
      <c r="A3" s="60"/>
      <c r="B3" s="60"/>
      <c r="C3" s="68" t="s">
        <v>176</v>
      </c>
      <c r="D3" s="62"/>
      <c r="E3" s="62"/>
      <c r="F3" s="62"/>
      <c r="G3" s="62"/>
      <c r="H3" s="62"/>
      <c r="I3" s="62"/>
      <c r="J3" s="62"/>
      <c r="K3" s="62"/>
      <c r="L3" s="62"/>
      <c r="M3" s="62"/>
      <c r="N3" s="62"/>
      <c r="O3" s="62"/>
      <c r="P3" s="31">
        <v>44636</v>
      </c>
      <c r="Q3" s="29"/>
    </row>
    <row r="4" spans="1:17">
      <c r="A4" s="61" t="s">
        <v>177</v>
      </c>
      <c r="B4" s="62"/>
      <c r="C4" s="62"/>
      <c r="D4" s="62"/>
      <c r="E4" s="62"/>
      <c r="F4" s="62"/>
      <c r="G4" s="62"/>
      <c r="H4" s="62"/>
      <c r="I4" s="63"/>
      <c r="J4" s="61" t="s">
        <v>178</v>
      </c>
      <c r="K4" s="63"/>
      <c r="L4" s="32"/>
      <c r="M4" s="32"/>
      <c r="N4" s="62"/>
      <c r="O4" s="62"/>
      <c r="P4" s="33"/>
      <c r="Q4" s="29"/>
    </row>
    <row r="5" spans="1:17" ht="45">
      <c r="A5" s="23" t="s">
        <v>166</v>
      </c>
      <c r="B5" s="23" t="s">
        <v>179</v>
      </c>
      <c r="C5" s="23" t="s">
        <v>167</v>
      </c>
      <c r="D5" s="23" t="s">
        <v>180</v>
      </c>
      <c r="E5" s="23" t="s">
        <v>126</v>
      </c>
      <c r="F5" s="24" t="s">
        <v>127</v>
      </c>
      <c r="G5" s="23" t="s">
        <v>168</v>
      </c>
      <c r="H5" s="23" t="s">
        <v>169</v>
      </c>
      <c r="I5" s="23" t="s">
        <v>181</v>
      </c>
      <c r="J5" s="23" t="s">
        <v>182</v>
      </c>
      <c r="K5" s="23" t="s">
        <v>170</v>
      </c>
      <c r="L5" s="32" t="s">
        <v>183</v>
      </c>
      <c r="M5" s="32" t="s">
        <v>171</v>
      </c>
      <c r="N5" s="23" t="s">
        <v>172</v>
      </c>
      <c r="O5" s="23" t="s">
        <v>173</v>
      </c>
      <c r="P5" s="23" t="s">
        <v>184</v>
      </c>
      <c r="Q5" s="29"/>
    </row>
    <row r="6" spans="1:17" ht="17.25">
      <c r="A6" s="70" t="s">
        <v>42</v>
      </c>
      <c r="B6" s="70" t="s">
        <v>186</v>
      </c>
      <c r="C6" s="71">
        <v>330</v>
      </c>
      <c r="D6" s="42" t="s">
        <v>185</v>
      </c>
      <c r="E6" s="42">
        <v>3940662022</v>
      </c>
      <c r="F6" s="53">
        <v>20227100195312</v>
      </c>
      <c r="G6" s="51">
        <v>44866</v>
      </c>
      <c r="H6" s="45">
        <f>IF(G6="","",WORKDAY(G6,I6,FESTIVOS!$A$2:$V$146))</f>
        <v>44889</v>
      </c>
      <c r="I6" s="44">
        <f>IFERROR(IFERROR(IF(B6=VLOOKUP(B6,Dependencias!$J$3:$J$4,1,FALSE),VLOOKUP(B6,Dependencias!$J$3:$K$4,2,FALSE)),VLOOKUP(A6,Dependencias!$F$3:$I$15,4,FALSE)),"")</f>
        <v>15</v>
      </c>
      <c r="J6" s="42" t="s">
        <v>144</v>
      </c>
      <c r="K6" s="42" t="s">
        <v>205</v>
      </c>
      <c r="L6" s="46" t="str">
        <f>IFERROR(VLOOKUP($C6,Dependencias!$A$2:$D$26,2,FALSE),"")</f>
        <v>Subdirección de Infraestructura y patrimonio cultural</v>
      </c>
      <c r="M6" s="46" t="str">
        <f>IFERROR(VLOOKUP($C6,Dependencias!$A$2:$D$26,4,FALSE),"")</f>
        <v>Ivan Dario Quiñones Sanchez</v>
      </c>
      <c r="N6" s="43">
        <v>44888</v>
      </c>
      <c r="O6" s="47">
        <f>IF(N6="","Pendiente de respuesta",NETWORKDAYS(G6,N6,FESTIVOS!$A$2:$A$146))</f>
        <v>15</v>
      </c>
      <c r="P6" s="42" t="s">
        <v>206</v>
      </c>
      <c r="Q6" s="29"/>
    </row>
    <row r="7" spans="1:17" ht="17.25">
      <c r="A7" s="70" t="s">
        <v>47</v>
      </c>
      <c r="B7" s="70" t="s">
        <v>186</v>
      </c>
      <c r="C7" s="71">
        <v>900</v>
      </c>
      <c r="D7" s="42" t="s">
        <v>185</v>
      </c>
      <c r="E7" s="42">
        <v>3941232022</v>
      </c>
      <c r="F7" s="53">
        <v>20227100195352</v>
      </c>
      <c r="G7" s="51">
        <v>44866</v>
      </c>
      <c r="H7" s="45">
        <f>IF(G7="","",WORKDAY(G7,I7,FESTIVOS!$A$2:$V$146))</f>
        <v>44882</v>
      </c>
      <c r="I7" s="44">
        <f>IFERROR(IFERROR(IF(B7=VLOOKUP(B7,Dependencias!$J$3:$J$4,1,FALSE),VLOOKUP(B7,Dependencias!$J$3:$K$4,2,FALSE)),VLOOKUP(A7,Dependencias!$F$3:$I$15,4,FALSE)),"")</f>
        <v>10</v>
      </c>
      <c r="J7" s="42" t="s">
        <v>142</v>
      </c>
      <c r="K7" s="42" t="s">
        <v>207</v>
      </c>
      <c r="L7" s="46" t="str">
        <f>IFERROR(VLOOKUP($C7,Dependencias!$A$2:$D$26,2,FALSE),"")</f>
        <v>Subsecretaria de Cultura Ciudadana y Gestión del Conocimiento</v>
      </c>
      <c r="M7" s="46" t="str">
        <f>IFERROR(VLOOKUP($C7,Dependencias!$A$2:$D$26,4,FALSE),"")</f>
        <v>Henry Samuel Murrain Knudson</v>
      </c>
      <c r="N7" s="43">
        <v>44880</v>
      </c>
      <c r="O7" s="47">
        <f>IF(N7="","Pendiente de respuesta",NETWORKDAYS(G7,N7,FESTIVOS!$A$2:$A$146))</f>
        <v>9</v>
      </c>
      <c r="P7" s="42" t="s">
        <v>208</v>
      </c>
      <c r="Q7" s="3"/>
    </row>
    <row r="8" spans="1:17" ht="17.25">
      <c r="A8" s="70" t="s">
        <v>35</v>
      </c>
      <c r="B8" s="70" t="s">
        <v>18</v>
      </c>
      <c r="C8" s="71">
        <v>330</v>
      </c>
      <c r="D8" s="42" t="s">
        <v>188</v>
      </c>
      <c r="E8" s="42">
        <v>3943482022</v>
      </c>
      <c r="F8" s="53">
        <v>20227100196112</v>
      </c>
      <c r="G8" s="51">
        <v>44866</v>
      </c>
      <c r="H8" s="45">
        <f>IF(G8="","",WORKDAY(G8,I8,FESTIVOS!$A$2:$V$146))</f>
        <v>44882</v>
      </c>
      <c r="I8" s="44">
        <f>IFERROR(IFERROR(IF(B8=VLOOKUP(B8,Dependencias!$J$3:$J$4,1,FALSE),VLOOKUP(B8,Dependencias!$J$3:$K$4,2,FALSE)),VLOOKUP(A8,Dependencias!$F$3:$I$15,4,FALSE)),"")</f>
        <v>10</v>
      </c>
      <c r="J8" s="42" t="s">
        <v>144</v>
      </c>
      <c r="K8" s="42" t="s">
        <v>209</v>
      </c>
      <c r="L8" s="46" t="str">
        <f>IFERROR(VLOOKUP($C8,Dependencias!$A$2:$D$26,2,FALSE),"")</f>
        <v>Subdirección de Infraestructura y patrimonio cultural</v>
      </c>
      <c r="M8" s="46" t="str">
        <f>IFERROR(VLOOKUP($C8,Dependencias!$A$2:$D$26,4,FALSE),"")</f>
        <v>Ivan Dario Quiñones Sanchez</v>
      </c>
      <c r="N8" s="43">
        <v>44868</v>
      </c>
      <c r="O8" s="47">
        <f>IF(N8="","Pendiente de respuesta",NETWORKDAYS(G8,N8,FESTIVOS!$A$2:$A$146))</f>
        <v>3</v>
      </c>
      <c r="P8" s="42" t="s">
        <v>210</v>
      </c>
      <c r="Q8" s="29"/>
    </row>
    <row r="9" spans="1:17" ht="17.25">
      <c r="A9" s="70" t="s">
        <v>47</v>
      </c>
      <c r="B9" s="70" t="s">
        <v>186</v>
      </c>
      <c r="C9" s="71">
        <v>730</v>
      </c>
      <c r="D9" s="42" t="s">
        <v>188</v>
      </c>
      <c r="E9" s="42">
        <v>3943462022</v>
      </c>
      <c r="F9" s="53">
        <v>20227100196122</v>
      </c>
      <c r="G9" s="51">
        <v>44866</v>
      </c>
      <c r="H9" s="45">
        <f>IF(G9="","",WORKDAY(G9,I9,FESTIVOS!$A$2:$V$146))</f>
        <v>44882</v>
      </c>
      <c r="I9" s="44">
        <f>IFERROR(IFERROR(IF(B9=VLOOKUP(B9,Dependencias!$J$3:$J$4,1,FALSE),VLOOKUP(B9,Dependencias!$J$3:$K$4,2,FALSE)),VLOOKUP(A9,Dependencias!$F$3:$I$15,4,FALSE)),"")</f>
        <v>10</v>
      </c>
      <c r="J9" s="42" t="s">
        <v>138</v>
      </c>
      <c r="K9" s="42" t="s">
        <v>211</v>
      </c>
      <c r="L9" s="46" t="str">
        <f>IFERROR(VLOOKUP($C9,Dependencias!$A$2:$D$26,2,FALSE),"")</f>
        <v>Grupo Interno De Trabajo De Gestión Del Talento Humano</v>
      </c>
      <c r="M9" s="46" t="str">
        <f>IFERROR(VLOOKUP($C9,Dependencias!$A$2:$D$26,4,FALSE),"")</f>
        <v>Alba Nohora Diaz Galan</v>
      </c>
      <c r="N9" s="43">
        <v>44880</v>
      </c>
      <c r="O9" s="47">
        <f>IF(N9="","Pendiente de respuesta",NETWORKDAYS(G9,N9,FESTIVOS!$A$2:$A$146))</f>
        <v>9</v>
      </c>
      <c r="P9" s="42" t="s">
        <v>212</v>
      </c>
      <c r="Q9" s="3"/>
    </row>
    <row r="10" spans="1:17" ht="17.25">
      <c r="A10" s="70" t="s">
        <v>42</v>
      </c>
      <c r="B10" s="70" t="s">
        <v>186</v>
      </c>
      <c r="C10" s="71">
        <v>700</v>
      </c>
      <c r="D10" s="42" t="s">
        <v>185</v>
      </c>
      <c r="E10" s="42">
        <v>3943012022</v>
      </c>
      <c r="F10" s="53">
        <v>20227100195492</v>
      </c>
      <c r="G10" s="51">
        <v>44866</v>
      </c>
      <c r="H10" s="45">
        <f>IF(G10="","",WORKDAY(G10,I10,FESTIVOS!$A$2:$V$146))</f>
        <v>44889</v>
      </c>
      <c r="I10" s="44">
        <f>IFERROR(IFERROR(IF(B10=VLOOKUP(B10,Dependencias!$J$3:$J$4,1,FALSE),VLOOKUP(B10,Dependencias!$J$3:$K$4,2,FALSE)),VLOOKUP(A10,Dependencias!$F$3:$I$15,4,FALSE)),"")</f>
        <v>15</v>
      </c>
      <c r="J10" s="42" t="s">
        <v>153</v>
      </c>
      <c r="K10" s="42" t="s">
        <v>213</v>
      </c>
      <c r="L10" s="46" t="str">
        <f>IFERROR(VLOOKUP($C10,Dependencias!$A$2:$D$26,2,FALSE),"")</f>
        <v>Direccion de Gestion Corporativa</v>
      </c>
      <c r="M10" s="46" t="str">
        <f>IFERROR(VLOOKUP($C10,Dependencias!$A$2:$D$26,4,FALSE),"")</f>
        <v>Yamile Borja Martinez</v>
      </c>
      <c r="N10" s="43">
        <v>44873</v>
      </c>
      <c r="O10" s="47">
        <f>IF(N10="","Pendiente de respuesta",NETWORKDAYS(G10,N10,FESTIVOS!$A$2:$A$146))</f>
        <v>5</v>
      </c>
      <c r="P10" s="42" t="s">
        <v>202</v>
      </c>
      <c r="Q10" s="29"/>
    </row>
    <row r="11" spans="1:17" ht="17.25">
      <c r="A11" s="70" t="s">
        <v>35</v>
      </c>
      <c r="B11" s="70" t="s">
        <v>186</v>
      </c>
      <c r="C11" s="71">
        <v>330</v>
      </c>
      <c r="D11" s="42" t="s">
        <v>188</v>
      </c>
      <c r="E11" s="42">
        <v>3943582022</v>
      </c>
      <c r="F11" s="53">
        <f>F8</f>
        <v>20227100196112</v>
      </c>
      <c r="G11" s="51">
        <v>44866</v>
      </c>
      <c r="H11" s="45">
        <f>IF(G11="","",WORKDAY(G11,I11,FESTIVOS!$A$2:$V$146))</f>
        <v>44889</v>
      </c>
      <c r="I11" s="44">
        <f>IFERROR(IFERROR(IF(B11=VLOOKUP(B11,Dependencias!$J$3:$J$4,1,FALSE),VLOOKUP(B11,Dependencias!$J$3:$K$4,2,FALSE)),VLOOKUP(A11,Dependencias!$F$3:$I$15,4,FALSE)),"")</f>
        <v>15</v>
      </c>
      <c r="J11" s="42" t="s">
        <v>144</v>
      </c>
      <c r="K11" s="42" t="s">
        <v>209</v>
      </c>
      <c r="L11" s="46" t="str">
        <f>IFERROR(VLOOKUP($C11,Dependencias!$A$2:$D$26,2,FALSE),"")</f>
        <v>Subdirección de Infraestructura y patrimonio cultural</v>
      </c>
      <c r="M11" s="46" t="str">
        <f>IFERROR(VLOOKUP($C11,Dependencias!$A$2:$D$26,4,FALSE),"")</f>
        <v>Ivan Dario Quiñones Sanchez</v>
      </c>
      <c r="N11" s="43">
        <v>44868</v>
      </c>
      <c r="O11" s="47">
        <f>IF(N11="","Pendiente de respuesta",NETWORKDAYS(G11,N11,FESTIVOS!$A$2:$A$146))</f>
        <v>3</v>
      </c>
      <c r="P11" s="42" t="s">
        <v>210</v>
      </c>
      <c r="Q11" s="29"/>
    </row>
    <row r="12" spans="1:17" ht="17.25">
      <c r="A12" s="70" t="s">
        <v>42</v>
      </c>
      <c r="B12" s="70" t="s">
        <v>186</v>
      </c>
      <c r="C12" s="71">
        <v>730</v>
      </c>
      <c r="D12" s="42" t="s">
        <v>185</v>
      </c>
      <c r="E12" s="42">
        <v>3949612022</v>
      </c>
      <c r="F12" s="53">
        <v>20227100195512</v>
      </c>
      <c r="G12" s="51">
        <v>44866</v>
      </c>
      <c r="H12" s="45">
        <f>IF(G12="","",WORKDAY(G12,I12,FESTIVOS!$A$2:$V$146))</f>
        <v>44889</v>
      </c>
      <c r="I12" s="44">
        <f>IFERROR(IFERROR(IF(B12=VLOOKUP(B12,Dependencias!$J$3:$J$4,1,FALSE),VLOOKUP(B12,Dependencias!$J$3:$K$4,2,FALSE)),VLOOKUP(A12,Dependencias!$F$3:$I$15,4,FALSE)),"")</f>
        <v>15</v>
      </c>
      <c r="J12" s="42" t="s">
        <v>138</v>
      </c>
      <c r="K12" s="42" t="s">
        <v>214</v>
      </c>
      <c r="L12" s="46" t="str">
        <f>IFERROR(VLOOKUP($C12,Dependencias!$A$2:$D$26,2,FALSE),"")</f>
        <v>Grupo Interno De Trabajo De Gestión Del Talento Humano</v>
      </c>
      <c r="M12" s="46" t="str">
        <f>IFERROR(VLOOKUP($C12,Dependencias!$A$2:$D$26,4,FALSE),"")</f>
        <v>Alba Nohora Diaz Galan</v>
      </c>
      <c r="N12" s="43">
        <v>44880</v>
      </c>
      <c r="O12" s="47">
        <f>IF(N12="","Pendiente de respuesta",NETWORKDAYS(G12,N12,FESTIVOS!$A$2:$A$146))</f>
        <v>9</v>
      </c>
      <c r="P12" s="42" t="s">
        <v>215</v>
      </c>
      <c r="Q12" s="29"/>
    </row>
    <row r="13" spans="1:17" ht="17.25">
      <c r="A13" s="70" t="s">
        <v>42</v>
      </c>
      <c r="B13" s="70" t="s">
        <v>24</v>
      </c>
      <c r="C13" s="71">
        <v>700</v>
      </c>
      <c r="D13" s="42" t="s">
        <v>185</v>
      </c>
      <c r="E13" s="42">
        <v>3950022022</v>
      </c>
      <c r="F13" s="53">
        <v>20227100195532</v>
      </c>
      <c r="G13" s="51">
        <v>44866</v>
      </c>
      <c r="H13" s="45">
        <f>IF(G13="","",WORKDAY(G13,I13,FESTIVOS!$A$2:$V$146))</f>
        <v>44874</v>
      </c>
      <c r="I13" s="44">
        <f>IFERROR(IFERROR(IF(B13=VLOOKUP(B13,Dependencias!$J$3:$J$4,1,FALSE),VLOOKUP(B13,Dependencias!$J$3:$K$4,2,FALSE)),VLOOKUP(A13,Dependencias!$F$3:$I$15,4,FALSE)),"")</f>
        <v>5</v>
      </c>
      <c r="J13" s="42" t="s">
        <v>190</v>
      </c>
      <c r="K13" s="42" t="s">
        <v>216</v>
      </c>
      <c r="L13" s="46" t="str">
        <f>IFERROR(VLOOKUP($C13,Dependencias!$A$2:$D$26,2,FALSE),"")</f>
        <v>Direccion de Gestion Corporativa</v>
      </c>
      <c r="M13" s="46" t="str">
        <f>IFERROR(VLOOKUP($C13,Dependencias!$A$2:$D$26,4,FALSE),"")</f>
        <v>Yamile Borja Martinez</v>
      </c>
      <c r="N13" s="43">
        <v>44866</v>
      </c>
      <c r="O13" s="47">
        <f>IF(N13="","Pendiente de respuesta",NETWORKDAYS(G13,N13,FESTIVOS!$A$2:$A$146))</f>
        <v>1</v>
      </c>
      <c r="P13" s="42" t="s">
        <v>195</v>
      </c>
      <c r="Q13" s="29"/>
    </row>
    <row r="14" spans="1:17" ht="17.25">
      <c r="A14" s="70" t="s">
        <v>47</v>
      </c>
      <c r="B14" s="70" t="s">
        <v>186</v>
      </c>
      <c r="C14" s="71">
        <v>730</v>
      </c>
      <c r="D14" s="42" t="s">
        <v>185</v>
      </c>
      <c r="E14" s="42">
        <v>3950232022</v>
      </c>
      <c r="F14" s="53">
        <v>20227100195792</v>
      </c>
      <c r="G14" s="51">
        <v>44866</v>
      </c>
      <c r="H14" s="45">
        <f>IF(G14="","",WORKDAY(G14,I14,FESTIVOS!$A$2:$V$146))</f>
        <v>44882</v>
      </c>
      <c r="I14" s="44">
        <f>IFERROR(IFERROR(IF(B14=VLOOKUP(B14,Dependencias!$J$3:$J$4,1,FALSE),VLOOKUP(B14,Dependencias!$J$3:$K$4,2,FALSE)),VLOOKUP(A14,Dependencias!$F$3:$I$15,4,FALSE)),"")</f>
        <v>10</v>
      </c>
      <c r="J14" s="42" t="s">
        <v>138</v>
      </c>
      <c r="K14" s="42" t="s">
        <v>217</v>
      </c>
      <c r="L14" s="46" t="str">
        <f>IFERROR(VLOOKUP($C14,Dependencias!$A$2:$D$26,2,FALSE),"")</f>
        <v>Grupo Interno De Trabajo De Gestión Del Talento Humano</v>
      </c>
      <c r="M14" s="46" t="str">
        <f>IFERROR(VLOOKUP($C14,Dependencias!$A$2:$D$26,4,FALSE),"")</f>
        <v>Alba Nohora Diaz Galan</v>
      </c>
      <c r="N14" s="43">
        <v>44882</v>
      </c>
      <c r="O14" s="47">
        <f>IF(N14="","Pendiente de respuesta",NETWORKDAYS(G14,N14,FESTIVOS!$A$2:$A$146))</f>
        <v>11</v>
      </c>
      <c r="P14" s="42" t="s">
        <v>218</v>
      </c>
      <c r="Q14" s="29"/>
    </row>
    <row r="15" spans="1:17" ht="14.25" customHeight="1">
      <c r="A15" s="70" t="s">
        <v>35</v>
      </c>
      <c r="B15" s="70" t="s">
        <v>186</v>
      </c>
      <c r="C15" s="71">
        <v>330</v>
      </c>
      <c r="D15" s="42" t="s">
        <v>188</v>
      </c>
      <c r="E15" s="42">
        <v>3941942022</v>
      </c>
      <c r="F15" s="41">
        <v>20227100197272</v>
      </c>
      <c r="G15" s="51">
        <v>44866</v>
      </c>
      <c r="H15" s="45">
        <f>IF(G15="","",WORKDAY(G15,I15,FESTIVOS!$A$2:$V$146))</f>
        <v>44889</v>
      </c>
      <c r="I15" s="44">
        <f>IFERROR(IFERROR(IF(B15=VLOOKUP(B15,Dependencias!$J$3:$J$4,1,FALSE),VLOOKUP(B15,Dependencias!$J$3:$K$4,2,FALSE)),VLOOKUP(A15,Dependencias!$F$3:$I$15,4,FALSE)),"")</f>
        <v>15</v>
      </c>
      <c r="J15" s="42" t="s">
        <v>144</v>
      </c>
      <c r="K15" s="42" t="s">
        <v>219</v>
      </c>
      <c r="L15" s="46" t="str">
        <f>IFERROR(VLOOKUP($C15,Dependencias!$A$2:$D$26,2,FALSE),"")</f>
        <v>Subdirección de Infraestructura y patrimonio cultural</v>
      </c>
      <c r="M15" s="46" t="str">
        <f>IFERROR(VLOOKUP($C15,Dependencias!$A$2:$D$26,4,FALSE),"")</f>
        <v>Ivan Dario Quiñones Sanchez</v>
      </c>
      <c r="N15" s="43">
        <v>44873</v>
      </c>
      <c r="O15" s="47">
        <f>IF(N15="","Pendiente de respuesta",NETWORKDAYS(G15,N15,FESTIVOS!$A$2:$A$146))</f>
        <v>5</v>
      </c>
      <c r="P15" s="42" t="s">
        <v>220</v>
      </c>
      <c r="Q15" s="29"/>
    </row>
    <row r="16" spans="1:17" ht="17.25">
      <c r="A16" s="70" t="s">
        <v>35</v>
      </c>
      <c r="B16" s="70" t="s">
        <v>18</v>
      </c>
      <c r="C16" s="71">
        <v>330</v>
      </c>
      <c r="D16" s="42" t="s">
        <v>188</v>
      </c>
      <c r="E16" s="42">
        <v>3943522022</v>
      </c>
      <c r="F16" s="55">
        <v>20227100197262</v>
      </c>
      <c r="G16" s="51">
        <v>44866</v>
      </c>
      <c r="H16" s="45">
        <f>IF(G16="","",WORKDAY(G16,I16,FESTIVOS!$A$2:$V$146))</f>
        <v>44889</v>
      </c>
      <c r="I16" s="44">
        <v>15</v>
      </c>
      <c r="J16" s="42" t="s">
        <v>144</v>
      </c>
      <c r="K16" s="42" t="s">
        <v>221</v>
      </c>
      <c r="L16" s="46" t="str">
        <f>IFERROR(VLOOKUP($C16,Dependencias!$A$2:$D$26,2,FALSE),"")</f>
        <v>Subdirección de Infraestructura y patrimonio cultural</v>
      </c>
      <c r="M16" s="46" t="str">
        <f>IFERROR(VLOOKUP($C16,Dependencias!$A$2:$D$26,4,FALSE),"")</f>
        <v>Ivan Dario Quiñones Sanchez</v>
      </c>
      <c r="N16" s="43">
        <v>44881</v>
      </c>
      <c r="O16" s="47">
        <f>IF(N16="","Pendiente de respuesta",NETWORKDAYS(G16,N16,FESTIVOS!$A$2:$A$146))</f>
        <v>10</v>
      </c>
      <c r="P16" s="42" t="s">
        <v>222</v>
      </c>
      <c r="Q16" s="29"/>
    </row>
    <row r="17" spans="1:17" ht="17.25">
      <c r="A17" s="70" t="s">
        <v>52</v>
      </c>
      <c r="B17" s="70" t="s">
        <v>186</v>
      </c>
      <c r="C17" s="71">
        <v>760</v>
      </c>
      <c r="D17" s="42" t="s">
        <v>192</v>
      </c>
      <c r="E17" s="42">
        <v>3945062022</v>
      </c>
      <c r="F17" s="53">
        <v>20227100195642</v>
      </c>
      <c r="G17" s="51">
        <v>44866</v>
      </c>
      <c r="H17" s="45">
        <f>IF(G17="","",WORKDAY(G17,I17,FESTIVOS!$A$2:$V$146))</f>
        <v>44889</v>
      </c>
      <c r="I17" s="44">
        <v>15</v>
      </c>
      <c r="J17" s="42" t="s">
        <v>138</v>
      </c>
      <c r="K17" s="42" t="s">
        <v>223</v>
      </c>
      <c r="L17" s="46" t="str">
        <f>IFERROR(VLOOKUP($C17,Dependencias!$A$2:$D$26,2,FALSE),"")</f>
        <v>Grupo interno de Trabajo de Contratacion</v>
      </c>
      <c r="M17" s="46" t="str">
        <f>IFERROR(VLOOKUP($C17,Dependencias!$A$2:$D$26,4,FALSE),"")</f>
        <v>Myriam Janeth Sosa Sedano</v>
      </c>
      <c r="N17" s="43">
        <v>44882</v>
      </c>
      <c r="O17" s="47">
        <f>IF(N17="","Pendiente de respuesta",NETWORKDAYS(G17,N17,FESTIVOS!$A$2:$A$146))</f>
        <v>11</v>
      </c>
      <c r="P17" s="42" t="s">
        <v>224</v>
      </c>
      <c r="Q17" s="29"/>
    </row>
    <row r="18" spans="1:17" ht="17.25">
      <c r="A18" s="70" t="s">
        <v>47</v>
      </c>
      <c r="B18" s="70" t="s">
        <v>186</v>
      </c>
      <c r="C18" s="71">
        <v>900</v>
      </c>
      <c r="D18" s="34" t="s">
        <v>185</v>
      </c>
      <c r="E18" s="40">
        <v>3941082022</v>
      </c>
      <c r="F18" s="56">
        <v>20227100195352</v>
      </c>
      <c r="G18" s="38">
        <v>44866</v>
      </c>
      <c r="H18" s="35">
        <f>IF(G18="","",WORKDAY(G18,I18,FESTIVOS!$A$2:$V$146))</f>
        <v>44882</v>
      </c>
      <c r="I18" s="36">
        <f>IFERROR(IFERROR(IF(B18=VLOOKUP(B18,Dependencias!$J$3:$J$4,1,FALSE),VLOOKUP(B18,Dependencias!$J$3:$K$4,2,FALSE)),VLOOKUP(A18,Dependencias!$F$3:$I$15,4,FALSE)),"")</f>
        <v>10</v>
      </c>
      <c r="J18" s="34" t="s">
        <v>142</v>
      </c>
      <c r="K18" s="42" t="s">
        <v>225</v>
      </c>
      <c r="L18" s="37" t="str">
        <f>IFERROR(VLOOKUP($C18,Dependencias!$A$2:$D$26,2,FALSE),"")</f>
        <v>Subsecretaria de Cultura Ciudadana y Gestión del Conocimiento</v>
      </c>
      <c r="M18" s="37" t="str">
        <f>IFERROR(VLOOKUP($C18,Dependencias!$A$2:$D$26,4,FALSE),"")</f>
        <v>Henry Samuel Murrain Knudson</v>
      </c>
      <c r="N18" s="43">
        <v>44880</v>
      </c>
      <c r="O18" s="47">
        <f>IF(N18="","Pendiente de respuesta",NETWORKDAYS(G18,N18,FESTIVOS!$A$2:$A$146))</f>
        <v>9</v>
      </c>
      <c r="P18" s="42" t="s">
        <v>208</v>
      </c>
      <c r="Q18" s="29"/>
    </row>
    <row r="19" spans="1:17" ht="17.25">
      <c r="A19" s="70" t="s">
        <v>42</v>
      </c>
      <c r="B19" s="70" t="s">
        <v>186</v>
      </c>
      <c r="C19" s="71">
        <v>210</v>
      </c>
      <c r="D19" s="42" t="s">
        <v>188</v>
      </c>
      <c r="E19" s="34">
        <v>3900882022</v>
      </c>
      <c r="F19" s="53">
        <v>20227100197232</v>
      </c>
      <c r="G19" s="51">
        <v>44866</v>
      </c>
      <c r="H19" s="45">
        <f>IF(G19="","",WORKDAY(G19,I19,FESTIVOS!$A$2:$V$146))</f>
        <v>44889</v>
      </c>
      <c r="I19" s="44">
        <f>IFERROR(IFERROR(IF(B19=VLOOKUP(B19,Dependencias!$J$3:$J$4,1,FALSE),VLOOKUP(B19,Dependencias!$J$3:$K$4,2,FALSE)),VLOOKUP(A19,Dependencias!$F$3:$I$15,4,FALSE)),"")</f>
        <v>15</v>
      </c>
      <c r="J19" s="42" t="s">
        <v>189</v>
      </c>
      <c r="K19" s="42" t="s">
        <v>226</v>
      </c>
      <c r="L19" s="46" t="str">
        <f>IFERROR(VLOOKUP($C19,Dependencias!$A$2:$D$26,2,FALSE),"")</f>
        <v>Dirección de Asuntos Locales y Participación</v>
      </c>
      <c r="M19" s="46" t="str">
        <f>IFERROR(VLOOKUP($C19,Dependencias!$A$2:$D$26,4,FALSE),"")</f>
        <v>Hugo Alexander Cortés León</v>
      </c>
      <c r="N19" s="43">
        <v>44889</v>
      </c>
      <c r="O19" s="47">
        <f>IF(N19="","Pendiente de respuesta",NETWORKDAYS(G19,N19,FESTIVOS!$A$2:$A$146))</f>
        <v>16</v>
      </c>
      <c r="P19" s="42" t="s">
        <v>227</v>
      </c>
      <c r="Q19" s="29"/>
    </row>
    <row r="20" spans="1:17" ht="17.25">
      <c r="A20" s="70" t="s">
        <v>57</v>
      </c>
      <c r="B20" s="70" t="s">
        <v>186</v>
      </c>
      <c r="C20" s="71">
        <v>800</v>
      </c>
      <c r="D20" s="42" t="s">
        <v>188</v>
      </c>
      <c r="E20" s="42">
        <v>3977582022</v>
      </c>
      <c r="F20" s="57">
        <v>20227100198252</v>
      </c>
      <c r="G20" s="51">
        <v>44867</v>
      </c>
      <c r="H20" s="45">
        <f>IF(G20="","",WORKDAY(G20,I20,FESTIVOS!$A$2:$V$146))</f>
        <v>44914</v>
      </c>
      <c r="I20" s="44">
        <f>IFERROR(IFERROR(IF(B20=VLOOKUP(B20,Dependencias!$J$3:$J$4,1,FALSE),VLOOKUP(B20,Dependencias!$J$3:$K$4,2,FALSE)),VLOOKUP(A20,Dependencias!$F$3:$I$15,4,FALSE)),"")</f>
        <v>30</v>
      </c>
      <c r="J20" s="42" t="s">
        <v>150</v>
      </c>
      <c r="K20" s="42" t="s">
        <v>228</v>
      </c>
      <c r="L20" s="46" t="str">
        <f>IFERROR(VLOOKUP($C20,Dependencias!$A$2:$D$26,2,FALSE),"")</f>
        <v>Dirección de Lectura y Bibliotecas</v>
      </c>
      <c r="M20" s="46" t="str">
        <f>IFERROR(VLOOKUP($C20,Dependencias!$A$2:$D$26,4,FALSE),"")</f>
        <v>Rafael Eduardo Tamayo Franco</v>
      </c>
      <c r="N20" s="43"/>
      <c r="O20" s="47" t="str">
        <f>IF(N20="","Pendiente de respuesta",NETWORKDAYS(G20,N20,FESTIVOS!$A$2:$A$146))</f>
        <v>Pendiente de respuesta</v>
      </c>
      <c r="P20" s="42"/>
      <c r="Q20" s="29"/>
    </row>
    <row r="21" spans="1:17" ht="17.25">
      <c r="A21" s="70" t="s">
        <v>72</v>
      </c>
      <c r="B21" s="70" t="s">
        <v>186</v>
      </c>
      <c r="C21" s="71">
        <v>330</v>
      </c>
      <c r="D21" s="42" t="s">
        <v>185</v>
      </c>
      <c r="E21" s="42">
        <v>3970252022</v>
      </c>
      <c r="F21" s="53">
        <v>20227100196362</v>
      </c>
      <c r="G21" s="51">
        <v>44866</v>
      </c>
      <c r="H21" s="45">
        <f>IF(G21="","",WORKDAY(G21,I21,FESTIVOS!$A$2:$V$146))</f>
        <v>44889</v>
      </c>
      <c r="I21" s="44">
        <f>IFERROR(IFERROR(IF(B21=VLOOKUP(B21,Dependencias!$J$3:$J$4,1,FALSE),VLOOKUP(B21,Dependencias!$J$3:$K$4,2,FALSE)),VLOOKUP(A21,Dependencias!$F$3:$I$15,4,FALSE)),"")</f>
        <v>15</v>
      </c>
      <c r="J21" s="42" t="s">
        <v>144</v>
      </c>
      <c r="K21" s="42" t="s">
        <v>229</v>
      </c>
      <c r="L21" s="46" t="str">
        <f>IFERROR(VLOOKUP($C21,Dependencias!$A$2:$D$26,2,FALSE),"")</f>
        <v>Subdirección de Infraestructura y patrimonio cultural</v>
      </c>
      <c r="M21" s="46" t="str">
        <f>IFERROR(VLOOKUP($C21,Dependencias!$A$2:$D$26,4,FALSE),"")</f>
        <v>Ivan Dario Quiñones Sanchez</v>
      </c>
      <c r="N21" s="43">
        <v>44880</v>
      </c>
      <c r="O21" s="47">
        <f>IF(N21="","Pendiente de respuesta",NETWORKDAYS(G21,N21,FESTIVOS!$A$2:$A$146))</f>
        <v>9</v>
      </c>
      <c r="P21" s="42" t="s">
        <v>230</v>
      </c>
      <c r="Q21" s="29"/>
    </row>
    <row r="22" spans="1:17" ht="17.25">
      <c r="A22" s="70" t="s">
        <v>52</v>
      </c>
      <c r="B22" s="70" t="s">
        <v>186</v>
      </c>
      <c r="C22" s="71">
        <v>730</v>
      </c>
      <c r="D22" s="42" t="s">
        <v>185</v>
      </c>
      <c r="E22" s="42">
        <v>3966072022</v>
      </c>
      <c r="F22" s="53">
        <v>20227100196882</v>
      </c>
      <c r="G22" s="51">
        <v>44867</v>
      </c>
      <c r="H22" s="45">
        <f>IF(G22="","",WORKDAY(G22,I22,FESTIVOS!$A$2:$V$146))</f>
        <v>44883</v>
      </c>
      <c r="I22" s="44">
        <f>IFERROR(IFERROR(IF(B22=VLOOKUP(B22,Dependencias!$J$3:$J$4,1,FALSE),VLOOKUP(B22,Dependencias!$J$3:$K$4,2,FALSE)),VLOOKUP(A22,Dependencias!$F$3:$I$15,4,FALSE)),"")</f>
        <v>10</v>
      </c>
      <c r="J22" s="42" t="s">
        <v>138</v>
      </c>
      <c r="K22" s="42" t="s">
        <v>231</v>
      </c>
      <c r="L22" s="46" t="str">
        <f>IFERROR(VLOOKUP($C22,Dependencias!$A$2:$D$26,2,FALSE),"")</f>
        <v>Grupo Interno De Trabajo De Gestión Del Talento Humano</v>
      </c>
      <c r="M22" s="46" t="str">
        <f>IFERROR(VLOOKUP($C22,Dependencias!$A$2:$D$26,4,FALSE),"")</f>
        <v>Alba Nohora Diaz Galan</v>
      </c>
      <c r="N22" s="43">
        <v>44881</v>
      </c>
      <c r="O22" s="47">
        <f>IF(N22="","Pendiente de respuesta",NETWORKDAYS(G22,N22,FESTIVOS!$A$2:$A$146))</f>
        <v>9</v>
      </c>
      <c r="P22" s="42" t="s">
        <v>232</v>
      </c>
      <c r="Q22" s="29"/>
    </row>
    <row r="23" spans="1:17" ht="17.25">
      <c r="A23" s="70" t="s">
        <v>57</v>
      </c>
      <c r="B23" s="70" t="s">
        <v>186</v>
      </c>
      <c r="C23" s="71">
        <v>800</v>
      </c>
      <c r="D23" s="42" t="s">
        <v>188</v>
      </c>
      <c r="E23" s="42">
        <v>3998962022</v>
      </c>
      <c r="F23" s="57">
        <v>20227100198442</v>
      </c>
      <c r="G23" s="51">
        <v>44868</v>
      </c>
      <c r="H23" s="45">
        <f>IF(G23="","",WORKDAY(G23,I23,FESTIVOS!$A$2:$V$146))</f>
        <v>44915</v>
      </c>
      <c r="I23" s="44">
        <f>IFERROR(IFERROR(IF(B23=VLOOKUP(B23,Dependencias!$J$3:$J$4,1,FALSE),VLOOKUP(B23,Dependencias!$J$3:$K$4,2,FALSE)),VLOOKUP(A23,Dependencias!$F$3:$I$15,4,FALSE)),"")</f>
        <v>30</v>
      </c>
      <c r="J23" s="42" t="s">
        <v>150</v>
      </c>
      <c r="K23" s="42" t="s">
        <v>233</v>
      </c>
      <c r="L23" s="46" t="str">
        <f>IFERROR(VLOOKUP($C23,Dependencias!$A$2:$D$26,2,FALSE),"")</f>
        <v>Dirección de Lectura y Bibliotecas</v>
      </c>
      <c r="M23" s="46" t="str">
        <f>IFERROR(VLOOKUP($C23,Dependencias!$A$2:$D$26,4,FALSE),"")</f>
        <v>Rafael Eduardo Tamayo Franco</v>
      </c>
      <c r="N23" s="43"/>
      <c r="O23" s="47" t="str">
        <f>IF(N23="","Pendiente de respuesta",NETWORKDAYS(G23,N23,FESTIVOS!$A$2:$A$146))</f>
        <v>Pendiente de respuesta</v>
      </c>
      <c r="P23" s="42"/>
      <c r="Q23" s="29"/>
    </row>
    <row r="24" spans="1:17" ht="17.25">
      <c r="A24" s="70" t="s">
        <v>42</v>
      </c>
      <c r="B24" s="70" t="s">
        <v>24</v>
      </c>
      <c r="C24" s="71">
        <v>700</v>
      </c>
      <c r="D24" s="42" t="s">
        <v>185</v>
      </c>
      <c r="E24" s="42">
        <v>3985202022</v>
      </c>
      <c r="F24" s="53">
        <v>20227100197662</v>
      </c>
      <c r="G24" s="51">
        <v>44868</v>
      </c>
      <c r="H24" s="45">
        <f>IF(G24="","",WORKDAY(G24,I24,FESTIVOS!$A$2:$V$146))</f>
        <v>44876</v>
      </c>
      <c r="I24" s="44">
        <f>IFERROR(IFERROR(IF(B24=VLOOKUP(B24,Dependencias!$J$3:$J$4,1,FALSE),VLOOKUP(B24,Dependencias!$J$3:$K$4,2,FALSE)),VLOOKUP(A24,Dependencias!$F$3:$I$15,4,FALSE)),"")</f>
        <v>5</v>
      </c>
      <c r="J24" s="42" t="s">
        <v>190</v>
      </c>
      <c r="K24" s="42" t="s">
        <v>234</v>
      </c>
      <c r="L24" s="46" t="str">
        <f>IFERROR(VLOOKUP($C24,Dependencias!$A$2:$D$26,2,FALSE),"")</f>
        <v>Direccion de Gestion Corporativa</v>
      </c>
      <c r="M24" s="46" t="str">
        <f>IFERROR(VLOOKUP($C24,Dependencias!$A$2:$D$26,4,FALSE),"")</f>
        <v>Yamile Borja Martinez</v>
      </c>
      <c r="N24" s="43">
        <v>44869</v>
      </c>
      <c r="O24" s="47">
        <f>IF(N24="","Pendiente de respuesta",NETWORKDAYS(G24,N24,FESTIVOS!$A$2:$A$146))</f>
        <v>2</v>
      </c>
      <c r="P24" s="42" t="s">
        <v>195</v>
      </c>
      <c r="Q24" s="29"/>
    </row>
    <row r="25" spans="1:17" ht="17.25">
      <c r="A25" s="70" t="s">
        <v>52</v>
      </c>
      <c r="B25" s="70" t="s">
        <v>24</v>
      </c>
      <c r="C25" s="71">
        <v>800</v>
      </c>
      <c r="D25" s="42" t="s">
        <v>185</v>
      </c>
      <c r="E25" s="42">
        <v>3984222022</v>
      </c>
      <c r="F25" s="53">
        <v>20227100197552</v>
      </c>
      <c r="G25" s="51">
        <v>44868</v>
      </c>
      <c r="H25" s="45">
        <f>IF(G25="","",WORKDAY(G25,I25,FESTIVOS!$A$2:$V$146))</f>
        <v>44876</v>
      </c>
      <c r="I25" s="44">
        <f>IFERROR(IFERROR(IF(B25=VLOOKUP(B25,Dependencias!$J$3:$J$4,1,FALSE),VLOOKUP(B25,Dependencias!$J$3:$K$4,2,FALSE)),VLOOKUP(A25,Dependencias!$F$3:$I$15,4,FALSE)),"")</f>
        <v>5</v>
      </c>
      <c r="J25" s="42" t="s">
        <v>150</v>
      </c>
      <c r="K25" s="42" t="s">
        <v>235</v>
      </c>
      <c r="L25" s="46" t="str">
        <f>IFERROR(VLOOKUP($C25,Dependencias!$A$2:$D$26,2,FALSE),"")</f>
        <v>Dirección de Lectura y Bibliotecas</v>
      </c>
      <c r="M25" s="46" t="str">
        <f>IFERROR(VLOOKUP($C25,Dependencias!$A$2:$D$26,4,FALSE),"")</f>
        <v>Rafael Eduardo Tamayo Franco</v>
      </c>
      <c r="N25" s="43">
        <v>44874</v>
      </c>
      <c r="O25" s="47">
        <f>IF(N25="","Pendiente de respuesta",NETWORKDAYS(G25,N25,FESTIVOS!$A$2:$A$146))</f>
        <v>4</v>
      </c>
      <c r="P25" s="42" t="s">
        <v>236</v>
      </c>
      <c r="Q25" s="29"/>
    </row>
    <row r="26" spans="1:17" ht="18" customHeight="1">
      <c r="A26" s="70" t="s">
        <v>52</v>
      </c>
      <c r="B26" s="70" t="s">
        <v>24</v>
      </c>
      <c r="C26" s="71">
        <v>310</v>
      </c>
      <c r="D26" s="42" t="s">
        <v>185</v>
      </c>
      <c r="E26" s="42">
        <v>3989142022</v>
      </c>
      <c r="F26" s="39">
        <v>20227100197842</v>
      </c>
      <c r="G26" s="51">
        <v>44868</v>
      </c>
      <c r="H26" s="45">
        <f>IF(G26="","",WORKDAY(G26,I26,FESTIVOS!$A$2:$V$146))</f>
        <v>44876</v>
      </c>
      <c r="I26" s="44">
        <f>IFERROR(IFERROR(IF(B26=VLOOKUP(B26,Dependencias!$J$3:$J$4,1,FALSE),VLOOKUP(B26,Dependencias!$J$3:$K$4,2,FALSE)),VLOOKUP(A26,Dependencias!$F$3:$I$15,4,FALSE)),"")</f>
        <v>5</v>
      </c>
      <c r="J26" s="42" t="s">
        <v>190</v>
      </c>
      <c r="K26" s="42" t="s">
        <v>237</v>
      </c>
      <c r="L26" s="46" t="str">
        <f>IFERROR(VLOOKUP($C26,Dependencias!$A$2:$D$26,2,FALSE),"")</f>
        <v>Subdirección de Gestión Cultural y Artística</v>
      </c>
      <c r="M26" s="46" t="str">
        <f>IFERROR(VLOOKUP($C26,Dependencias!$A$2:$D$26,4,FALSE),"")</f>
        <v>Ines Elvira Montealegre Martinez</v>
      </c>
      <c r="N26" s="43">
        <v>44876</v>
      </c>
      <c r="O26" s="47">
        <f>IF(N26="","Pendiente de respuesta",NETWORKDAYS(G26,N26,FESTIVOS!$A$2:$A$146))</f>
        <v>6</v>
      </c>
      <c r="P26" s="42" t="s">
        <v>238</v>
      </c>
      <c r="Q26" s="29"/>
    </row>
    <row r="27" spans="1:17" ht="17.25">
      <c r="A27" s="70" t="s">
        <v>42</v>
      </c>
      <c r="B27" s="70" t="s">
        <v>186</v>
      </c>
      <c r="C27" s="71">
        <v>700</v>
      </c>
      <c r="D27" s="34" t="s">
        <v>185</v>
      </c>
      <c r="E27" s="34">
        <v>4002122022</v>
      </c>
      <c r="F27" s="39">
        <v>20227100198392</v>
      </c>
      <c r="G27" s="51">
        <v>44868</v>
      </c>
      <c r="H27" s="45">
        <f>IF(G27="","",WORKDAY(G27,I27,FESTIVOS!$A$2:$V$146))</f>
        <v>44893</v>
      </c>
      <c r="I27" s="44">
        <f>IFERROR(IFERROR(IF(B27=VLOOKUP(B27,Dependencias!$J$3:$J$4,1,FALSE),VLOOKUP(B27,Dependencias!$J$3:$K$4,2,FALSE)),VLOOKUP(A27,Dependencias!$F$3:$I$15,4,FALSE)),"")</f>
        <v>15</v>
      </c>
      <c r="J27" s="42" t="s">
        <v>190</v>
      </c>
      <c r="K27" s="42" t="s">
        <v>239</v>
      </c>
      <c r="L27" s="46" t="str">
        <f>IFERROR(VLOOKUP($C27,Dependencias!$A$2:$D$26,2,FALSE),"")</f>
        <v>Direccion de Gestion Corporativa</v>
      </c>
      <c r="M27" s="46" t="str">
        <f>IFERROR(VLOOKUP($C27,Dependencias!$A$2:$D$26,4,FALSE),"")</f>
        <v>Yamile Borja Martinez</v>
      </c>
      <c r="N27" s="43">
        <v>44880</v>
      </c>
      <c r="O27" s="47"/>
      <c r="P27" s="42" t="s">
        <v>240</v>
      </c>
      <c r="Q27" s="29"/>
    </row>
    <row r="28" spans="1:17" ht="17.25">
      <c r="A28" s="70" t="s">
        <v>42</v>
      </c>
      <c r="B28" s="70" t="s">
        <v>186</v>
      </c>
      <c r="C28" s="71">
        <v>800</v>
      </c>
      <c r="D28" s="42" t="s">
        <v>185</v>
      </c>
      <c r="E28" s="42">
        <v>4008112022</v>
      </c>
      <c r="F28" s="53">
        <v>20227100198542</v>
      </c>
      <c r="G28" s="51">
        <v>44869</v>
      </c>
      <c r="H28" s="45">
        <f>IF(G28="","",WORKDAY(G28,I28,FESTIVOS!$A$2:$V$146))</f>
        <v>44894</v>
      </c>
      <c r="I28" s="44">
        <f>IFERROR(IFERROR(IF(B28=VLOOKUP(B28,Dependencias!$J$3:$J$4,1,FALSE),VLOOKUP(B28,Dependencias!$J$3:$K$4,2,FALSE)),VLOOKUP(A28,Dependencias!$F$3:$I$15,4,FALSE)),"")</f>
        <v>15</v>
      </c>
      <c r="J28" s="42" t="s">
        <v>150</v>
      </c>
      <c r="K28" s="42" t="s">
        <v>241</v>
      </c>
      <c r="L28" s="46" t="str">
        <f>IFERROR(VLOOKUP($C28,Dependencias!$A$2:$D$26,2,FALSE),"")</f>
        <v>Dirección de Lectura y Bibliotecas</v>
      </c>
      <c r="M28" s="46" t="str">
        <f>IFERROR(VLOOKUP($C28,Dependencias!$A$2:$D$26,4,FALSE),"")</f>
        <v>Rafael Eduardo Tamayo Franco</v>
      </c>
      <c r="N28" s="43">
        <v>44874</v>
      </c>
      <c r="O28" s="47"/>
      <c r="P28" s="42" t="s">
        <v>242</v>
      </c>
      <c r="Q28" s="29"/>
    </row>
    <row r="29" spans="1:17" ht="13.5" customHeight="1">
      <c r="A29" s="70" t="s">
        <v>42</v>
      </c>
      <c r="B29" s="70" t="s">
        <v>186</v>
      </c>
      <c r="C29" s="71">
        <v>210</v>
      </c>
      <c r="D29" s="42" t="s">
        <v>188</v>
      </c>
      <c r="E29" s="42">
        <v>4013912022</v>
      </c>
      <c r="F29" s="53">
        <v>20227100198742</v>
      </c>
      <c r="G29" s="51">
        <v>44869</v>
      </c>
      <c r="H29" s="45">
        <f>IF(G29="","",WORKDAY(G29,I29,FESTIVOS!$A$2:$V$146))</f>
        <v>44894</v>
      </c>
      <c r="I29" s="44">
        <f>IFERROR(IFERROR(IF(B29=VLOOKUP(B29,Dependencias!$J$3:$J$4,1,FALSE),VLOOKUP(B29,Dependencias!$J$3:$K$4,2,FALSE)),VLOOKUP(A29,Dependencias!$F$3:$I$15,4,FALSE)),"")</f>
        <v>15</v>
      </c>
      <c r="J29" s="42" t="s">
        <v>187</v>
      </c>
      <c r="K29" s="42" t="s">
        <v>243</v>
      </c>
      <c r="L29" s="46" t="str">
        <f>IFERROR(VLOOKUP($C29,Dependencias!$A$2:$D$26,2,FALSE),"")</f>
        <v>Dirección de Asuntos Locales y Participación</v>
      </c>
      <c r="M29" s="46" t="str">
        <f>IFERROR(VLOOKUP($C29,Dependencias!$A$2:$D$26,4,FALSE),"")</f>
        <v>Hugo Alexander Cortés León</v>
      </c>
      <c r="N29" s="43">
        <v>44886</v>
      </c>
      <c r="O29" s="47"/>
      <c r="P29" s="42" t="s">
        <v>244</v>
      </c>
      <c r="Q29" s="29"/>
    </row>
    <row r="30" spans="1:17" ht="17.25">
      <c r="A30" s="70" t="s">
        <v>52</v>
      </c>
      <c r="B30" s="70" t="s">
        <v>186</v>
      </c>
      <c r="C30" s="71">
        <v>310</v>
      </c>
      <c r="D30" s="42" t="s">
        <v>185</v>
      </c>
      <c r="E30" s="42">
        <v>3963282022</v>
      </c>
      <c r="F30" s="53">
        <v>20227100196342</v>
      </c>
      <c r="G30" s="51">
        <v>44866</v>
      </c>
      <c r="H30" s="45">
        <f>IF(G30="","",WORKDAY(G30,I30,FESTIVOS!$A$2:$V$146))</f>
        <v>44882</v>
      </c>
      <c r="I30" s="44">
        <f>IFERROR(IFERROR(IF(B30=VLOOKUP(B30,Dependencias!$J$3:$J$4,1,FALSE),VLOOKUP(B30,Dependencias!$J$3:$K$4,2,FALSE)),VLOOKUP(A30,Dependencias!$F$3:$I$15,4,FALSE)),"")</f>
        <v>10</v>
      </c>
      <c r="J30" s="42" t="s">
        <v>142</v>
      </c>
      <c r="K30" s="42" t="s">
        <v>245</v>
      </c>
      <c r="L30" s="46" t="str">
        <f>IFERROR(VLOOKUP($C30,Dependencias!$A$2:$D$26,2,FALSE),"")</f>
        <v>Subdirección de Gestión Cultural y Artística</v>
      </c>
      <c r="M30" s="46" t="str">
        <f>IFERROR(VLOOKUP($C30,Dependencias!$A$2:$D$26,4,FALSE),"")</f>
        <v>Ines Elvira Montealegre Martinez</v>
      </c>
      <c r="N30" s="43">
        <v>44880</v>
      </c>
      <c r="O30" s="47">
        <f>IF(N30="","Pendiente de respuesta",NETWORKDAYS(G30,N30,FESTIVOS!$A$2:$A$146))</f>
        <v>9</v>
      </c>
      <c r="P30" s="42" t="s">
        <v>246</v>
      </c>
      <c r="Q30" s="29"/>
    </row>
    <row r="31" spans="1:17" ht="17.25">
      <c r="A31" s="70" t="s">
        <v>47</v>
      </c>
      <c r="B31" s="70" t="s">
        <v>186</v>
      </c>
      <c r="C31" s="71">
        <v>330</v>
      </c>
      <c r="D31" s="42" t="s">
        <v>185</v>
      </c>
      <c r="E31" s="42">
        <v>3963812022</v>
      </c>
      <c r="F31" s="53">
        <v>20227100196362</v>
      </c>
      <c r="G31" s="51">
        <v>44866</v>
      </c>
      <c r="H31" s="45">
        <f>IF(G31="","",WORKDAY(G31,I31,FESTIVOS!$A$2:$V$146))</f>
        <v>44882</v>
      </c>
      <c r="I31" s="44">
        <f>IFERROR(IFERROR(IF(B31=VLOOKUP(B31,Dependencias!$J$3:$J$4,1,FALSE),VLOOKUP(B31,Dependencias!$J$3:$K$4,2,FALSE)),VLOOKUP(A31,Dependencias!$F$3:$I$15,4,FALSE)),"")</f>
        <v>10</v>
      </c>
      <c r="J31" s="42" t="s">
        <v>144</v>
      </c>
      <c r="K31" s="42" t="s">
        <v>247</v>
      </c>
      <c r="L31" s="46" t="str">
        <f>IFERROR(VLOOKUP($C31,Dependencias!$A$2:$D$26,2,FALSE),"")</f>
        <v>Subdirección de Infraestructura y patrimonio cultural</v>
      </c>
      <c r="M31" s="46" t="str">
        <f>IFERROR(VLOOKUP($C31,Dependencias!$A$2:$D$26,4,FALSE),"")</f>
        <v>Ivan Dario Quiñones Sanchez</v>
      </c>
      <c r="N31" s="43">
        <v>44880</v>
      </c>
      <c r="O31" s="47">
        <f>IF(N31="","Pendiente de respuesta",NETWORKDAYS(G31,N31,FESTIVOS!$A$2:$A$146))</f>
        <v>9</v>
      </c>
      <c r="P31" s="42" t="s">
        <v>230</v>
      </c>
      <c r="Q31" s="29"/>
    </row>
    <row r="32" spans="1:17" ht="17.25">
      <c r="A32" s="70" t="s">
        <v>47</v>
      </c>
      <c r="B32" s="70" t="s">
        <v>186</v>
      </c>
      <c r="C32" s="71">
        <v>230</v>
      </c>
      <c r="D32" s="42" t="s">
        <v>185</v>
      </c>
      <c r="E32" s="42">
        <v>3970242022</v>
      </c>
      <c r="F32" s="53">
        <v>20227100197052</v>
      </c>
      <c r="G32" s="51">
        <v>44867</v>
      </c>
      <c r="H32" s="45">
        <f>IF(G32="","",WORKDAY(G32,I32,FESTIVOS!$A$2:$V$146))</f>
        <v>44883</v>
      </c>
      <c r="I32" s="44">
        <f>IFERROR(IFERROR(IF(B32=VLOOKUP(B32,Dependencias!$J$3:$J$4,1,FALSE),VLOOKUP(B32,Dependencias!$J$3:$K$4,2,FALSE)),VLOOKUP(A32,Dependencias!$F$3:$I$15,4,FALSE)),"")</f>
        <v>10</v>
      </c>
      <c r="J32" s="42" t="s">
        <v>191</v>
      </c>
      <c r="K32" s="42" t="s">
        <v>248</v>
      </c>
      <c r="L32" s="46" t="str">
        <f>IFERROR(VLOOKUP($C32,Dependencias!$A$2:$D$26,2,FALSE),"")</f>
        <v>Direccion de Personas Juridicas</v>
      </c>
      <c r="M32" s="46" t="str">
        <f>IFERROR(VLOOKUP($C32,Dependencias!$A$2:$D$26,4,FALSE),"")</f>
        <v>Vanessa Barreneche Samur</v>
      </c>
      <c r="N32" s="43">
        <v>44880</v>
      </c>
      <c r="O32" s="47">
        <f>IF(N32="","Pendiente de respuesta",NETWORKDAYS(G32,N32,FESTIVOS!$A$2:$A$146))</f>
        <v>8</v>
      </c>
      <c r="P32" s="42" t="s">
        <v>249</v>
      </c>
      <c r="Q32" s="29"/>
    </row>
    <row r="33" spans="1:17" ht="17.25">
      <c r="A33" s="70" t="s">
        <v>47</v>
      </c>
      <c r="B33" s="70" t="s">
        <v>186</v>
      </c>
      <c r="C33" s="71">
        <v>330</v>
      </c>
      <c r="D33" s="42" t="s">
        <v>185</v>
      </c>
      <c r="E33" s="42">
        <v>3973922022</v>
      </c>
      <c r="F33" s="53">
        <v>20227100197162</v>
      </c>
      <c r="G33" s="51">
        <v>44867</v>
      </c>
      <c r="H33" s="45">
        <f>IF(G33="","",WORKDAY(G33,I33,FESTIVOS!$A$2:$V$146))</f>
        <v>44883</v>
      </c>
      <c r="I33" s="44">
        <f>IFERROR(IFERROR(IF(B33=VLOOKUP(B33,Dependencias!$J$3:$J$4,1,FALSE),VLOOKUP(B33,Dependencias!$J$3:$K$4,2,FALSE)),VLOOKUP(A33,Dependencias!$F$3:$I$15,4,FALSE)),"")</f>
        <v>10</v>
      </c>
      <c r="J33" s="42" t="s">
        <v>144</v>
      </c>
      <c r="K33" s="42" t="s">
        <v>250</v>
      </c>
      <c r="L33" s="46" t="str">
        <f>IFERROR(VLOOKUP($C33,Dependencias!$A$2:$D$26,2,FALSE),"")</f>
        <v>Subdirección de Infraestructura y patrimonio cultural</v>
      </c>
      <c r="M33" s="46" t="str">
        <f>IFERROR(VLOOKUP($C33,Dependencias!$A$2:$D$26,4,FALSE),"")</f>
        <v>Ivan Dario Quiñones Sanchez</v>
      </c>
      <c r="N33" s="43">
        <v>44881</v>
      </c>
      <c r="O33" s="47">
        <f>IF(N33="","Pendiente de respuesta",NETWORKDAYS(G33,N33,FESTIVOS!$A$2:$A$146))</f>
        <v>9</v>
      </c>
      <c r="P33" s="42" t="s">
        <v>251</v>
      </c>
      <c r="Q33" s="29"/>
    </row>
    <row r="34" spans="1:17" ht="17.25">
      <c r="A34" s="70" t="s">
        <v>42</v>
      </c>
      <c r="B34" s="70" t="s">
        <v>186</v>
      </c>
      <c r="C34" s="71">
        <v>210</v>
      </c>
      <c r="D34" s="42" t="s">
        <v>185</v>
      </c>
      <c r="E34" s="42">
        <v>3983392022</v>
      </c>
      <c r="F34" s="53">
        <v>20227100197502</v>
      </c>
      <c r="G34" s="51">
        <v>44868</v>
      </c>
      <c r="H34" s="45">
        <f>IF(G34="","",WORKDAY(G34,I34,FESTIVOS!$A$2:$V$146))</f>
        <v>44893</v>
      </c>
      <c r="I34" s="44">
        <f>IFERROR(IFERROR(IF(B34=VLOOKUP(B34,Dependencias!$J$3:$J$4,1,FALSE),VLOOKUP(B34,Dependencias!$J$3:$K$4,2,FALSE)),VLOOKUP(A34,Dependencias!$F$3:$I$15,4,FALSE)),"")</f>
        <v>15</v>
      </c>
      <c r="J34" s="42" t="s">
        <v>189</v>
      </c>
      <c r="K34" s="42" t="s">
        <v>252</v>
      </c>
      <c r="L34" s="46" t="str">
        <f>IFERROR(VLOOKUP($C34,Dependencias!$A$2:$D$26,2,FALSE),"")</f>
        <v>Dirección de Asuntos Locales y Participación</v>
      </c>
      <c r="M34" s="46" t="str">
        <f>IFERROR(VLOOKUP($C34,Dependencias!$A$2:$D$26,4,FALSE),"")</f>
        <v>Hugo Alexander Cortés León</v>
      </c>
      <c r="N34" s="43">
        <v>44882</v>
      </c>
      <c r="O34" s="47">
        <f>IF(N34="","Pendiente de respuesta",NETWORKDAYS(G34,N34,FESTIVOS!$A$2:$A$146))</f>
        <v>9</v>
      </c>
      <c r="P34" s="42" t="s">
        <v>253</v>
      </c>
      <c r="Q34" s="29"/>
    </row>
    <row r="35" spans="1:17" ht="17.25">
      <c r="A35" s="70" t="s">
        <v>42</v>
      </c>
      <c r="B35" s="70" t="s">
        <v>24</v>
      </c>
      <c r="C35" s="71">
        <v>700</v>
      </c>
      <c r="D35" s="42" t="s">
        <v>185</v>
      </c>
      <c r="E35" s="42">
        <v>3985172022</v>
      </c>
      <c r="F35" s="53">
        <v>20227100197642</v>
      </c>
      <c r="G35" s="51">
        <v>44868</v>
      </c>
      <c r="H35" s="45">
        <f>IF(G35="","",WORKDAY(G35,I35,FESTIVOS!$A$2:$V$146))</f>
        <v>44876</v>
      </c>
      <c r="I35" s="44">
        <f>IFERROR(IFERROR(IF(B35=VLOOKUP(B35,Dependencias!$J$3:$J$4,1,FALSE),VLOOKUP(B35,Dependencias!$J$3:$K$4,2,FALSE)),VLOOKUP(A35,Dependencias!$F$3:$I$15,4,FALSE)),"")</f>
        <v>5</v>
      </c>
      <c r="J35" s="42" t="s">
        <v>190</v>
      </c>
      <c r="K35" s="42" t="s">
        <v>254</v>
      </c>
      <c r="L35" s="46" t="str">
        <f>IFERROR(VLOOKUP($C35,Dependencias!$A$2:$D$26,2,FALSE),"")</f>
        <v>Direccion de Gestion Corporativa</v>
      </c>
      <c r="M35" s="46" t="str">
        <f>IFERROR(VLOOKUP($C35,Dependencias!$A$2:$D$26,4,FALSE),"")</f>
        <v>Yamile Borja Martinez</v>
      </c>
      <c r="N35" s="43">
        <v>44868</v>
      </c>
      <c r="O35" s="47">
        <f>IF(N35="","Pendiente de respuesta",NETWORKDAYS(G35,N35,FESTIVOS!$A$2:$A$146))</f>
        <v>1</v>
      </c>
      <c r="P35" s="42" t="s">
        <v>195</v>
      </c>
      <c r="Q35" s="29"/>
    </row>
    <row r="36" spans="1:17" ht="17.25">
      <c r="A36" s="70" t="s">
        <v>42</v>
      </c>
      <c r="B36" s="70" t="s">
        <v>186</v>
      </c>
      <c r="C36" s="71">
        <v>240</v>
      </c>
      <c r="D36" s="42" t="s">
        <v>185</v>
      </c>
      <c r="E36" s="42">
        <v>3985542022</v>
      </c>
      <c r="F36" s="53">
        <v>20227100197692</v>
      </c>
      <c r="G36" s="51">
        <v>44868</v>
      </c>
      <c r="H36" s="45">
        <f>IF(G36="","",WORKDAY(G36,I36,FESTIVOS!$A$2:$V$146))</f>
        <v>44893</v>
      </c>
      <c r="I36" s="44">
        <f>IFERROR(IFERROR(IF(B36=VLOOKUP(B36,Dependencias!$J$3:$J$4,1,FALSE),VLOOKUP(B36,Dependencias!$J$3:$K$4,2,FALSE)),VLOOKUP(A36,Dependencias!$F$3:$I$15,4,FALSE)),"")</f>
        <v>15</v>
      </c>
      <c r="J36" s="42" t="s">
        <v>142</v>
      </c>
      <c r="K36" s="42" t="s">
        <v>255</v>
      </c>
      <c r="L36" s="46" t="str">
        <f>IFERROR(VLOOKUP($C36,Dependencias!$A$2:$D$26,2,FALSE),"")</f>
        <v>Dirección de Economia, Estudios y Politica</v>
      </c>
      <c r="M36" s="46" t="str">
        <f>IFERROR(VLOOKUP($C36,Dependencias!$A$2:$D$26,4,FALSE),"")</f>
        <v>Alejandro Franco Plata</v>
      </c>
      <c r="N36" s="43">
        <v>44881</v>
      </c>
      <c r="O36" s="47">
        <f>IF(N36="","Pendiente de respuesta",NETWORKDAYS(G36,N36,FESTIVOS!$A$2:$A$146))</f>
        <v>8</v>
      </c>
      <c r="P36" s="42" t="s">
        <v>256</v>
      </c>
      <c r="Q36" s="29"/>
    </row>
    <row r="37" spans="1:17" ht="17.25">
      <c r="A37" s="70" t="s">
        <v>42</v>
      </c>
      <c r="B37" s="70" t="s">
        <v>186</v>
      </c>
      <c r="C37" s="71">
        <v>330</v>
      </c>
      <c r="D37" s="42" t="s">
        <v>185</v>
      </c>
      <c r="E37" s="42">
        <v>3993692022</v>
      </c>
      <c r="F37" s="53">
        <v>20227100198012</v>
      </c>
      <c r="G37" s="51">
        <v>44868</v>
      </c>
      <c r="H37" s="45">
        <f>IF(G37="","",WORKDAY(G37,I37,FESTIVOS!$A$2:$V$146))</f>
        <v>44893</v>
      </c>
      <c r="I37" s="44">
        <f>IFERROR(IFERROR(IF(B37=VLOOKUP(B37,Dependencias!$J$3:$J$4,1,FALSE),VLOOKUP(B37,Dependencias!$J$3:$K$4,2,FALSE)),VLOOKUP(A37,Dependencias!$F$3:$I$15,4,FALSE)),"")</f>
        <v>15</v>
      </c>
      <c r="J37" s="42" t="s">
        <v>144</v>
      </c>
      <c r="K37" s="42" t="s">
        <v>257</v>
      </c>
      <c r="L37" s="46" t="str">
        <f>IFERROR(VLOOKUP($C37,Dependencias!$A$2:$D$26,2,FALSE),"")</f>
        <v>Subdirección de Infraestructura y patrimonio cultural</v>
      </c>
      <c r="M37" s="46" t="str">
        <f>IFERROR(VLOOKUP($C37,Dependencias!$A$2:$D$26,4,FALSE),"")</f>
        <v>Ivan Dario Quiñones Sanchez</v>
      </c>
      <c r="N37" s="43">
        <v>44887</v>
      </c>
      <c r="O37" s="47">
        <f>IF(N37="","Pendiente de respuesta",NETWORKDAYS(G37,N37,FESTIVOS!$A$2:$A$146))</f>
        <v>12</v>
      </c>
      <c r="P37" s="42" t="s">
        <v>258</v>
      </c>
      <c r="Q37" s="29"/>
    </row>
    <row r="38" spans="1:17" ht="17.25">
      <c r="A38" s="70" t="s">
        <v>42</v>
      </c>
      <c r="B38" s="70" t="s">
        <v>24</v>
      </c>
      <c r="C38" s="71">
        <v>700</v>
      </c>
      <c r="D38" s="42" t="s">
        <v>185</v>
      </c>
      <c r="E38" s="42">
        <v>3970042022</v>
      </c>
      <c r="F38" s="53">
        <v>20227100197012</v>
      </c>
      <c r="G38" s="51">
        <v>44867</v>
      </c>
      <c r="H38" s="45">
        <f>IF(G38="","",WORKDAY(G38,I38,FESTIVOS!$A$2:$V$146))</f>
        <v>44875</v>
      </c>
      <c r="I38" s="44">
        <f>IFERROR(IFERROR(IF(B38=VLOOKUP(B38,Dependencias!$J$3:$J$4,1,FALSE),VLOOKUP(B38,Dependencias!$J$3:$K$4,2,FALSE)),VLOOKUP(A38,Dependencias!$F$3:$I$15,4,FALSE)),"")</f>
        <v>5</v>
      </c>
      <c r="J38" s="42" t="s">
        <v>190</v>
      </c>
      <c r="K38" s="42" t="s">
        <v>259</v>
      </c>
      <c r="L38" s="46" t="str">
        <f>IFERROR(VLOOKUP($C38,Dependencias!$A$2:$D$26,2,FALSE),"")</f>
        <v>Direccion de Gestion Corporativa</v>
      </c>
      <c r="M38" s="46" t="str">
        <f>IFERROR(VLOOKUP($C38,Dependencias!$A$2:$D$26,4,FALSE),"")</f>
        <v>Yamile Borja Martinez</v>
      </c>
      <c r="N38" s="43">
        <v>44868</v>
      </c>
      <c r="O38" s="47">
        <f>IF(N38="","Pendiente de respuesta",NETWORKDAYS(G38,N38,FESTIVOS!$A$2:$A$146))</f>
        <v>2</v>
      </c>
      <c r="P38" s="42" t="s">
        <v>195</v>
      </c>
      <c r="Q38" s="29"/>
    </row>
    <row r="39" spans="1:17" ht="17.25">
      <c r="A39" s="70" t="s">
        <v>47</v>
      </c>
      <c r="B39" s="70" t="s">
        <v>186</v>
      </c>
      <c r="C39" s="71">
        <v>730</v>
      </c>
      <c r="D39" s="42" t="s">
        <v>185</v>
      </c>
      <c r="E39" s="42">
        <v>3972862022</v>
      </c>
      <c r="F39" s="53">
        <v>20227100197112</v>
      </c>
      <c r="G39" s="51">
        <v>44867</v>
      </c>
      <c r="H39" s="45">
        <f>IF(G39="","",WORKDAY(G39,I39,FESTIVOS!$A$2:$V$146))</f>
        <v>44883</v>
      </c>
      <c r="I39" s="44">
        <f>IFERROR(IFERROR(IF(B39=VLOOKUP(B39,Dependencias!$J$3:$J$4,1,FALSE),VLOOKUP(B39,Dependencias!$J$3:$K$4,2,FALSE)),VLOOKUP(A39,Dependencias!$F$3:$I$15,4,FALSE)),"")</f>
        <v>10</v>
      </c>
      <c r="J39" s="42" t="s">
        <v>138</v>
      </c>
      <c r="K39" s="42" t="s">
        <v>260</v>
      </c>
      <c r="L39" s="46" t="str">
        <f>IFERROR(VLOOKUP($C39,Dependencias!$A$2:$D$26,2,FALSE),"")</f>
        <v>Grupo Interno De Trabajo De Gestión Del Talento Humano</v>
      </c>
      <c r="M39" s="46" t="str">
        <f>IFERROR(VLOOKUP($C39,Dependencias!$A$2:$D$26,4,FALSE),"")</f>
        <v>Alba Nohora Diaz Galan</v>
      </c>
      <c r="N39" s="43">
        <v>44874</v>
      </c>
      <c r="O39" s="47">
        <f>IF(N39="","Pendiente de respuesta",NETWORKDAYS(G39,N39,FESTIVOS!$A$2:$A$146))</f>
        <v>5</v>
      </c>
      <c r="P39" s="42" t="s">
        <v>261</v>
      </c>
      <c r="Q39" s="29"/>
    </row>
    <row r="40" spans="1:17" ht="17.25">
      <c r="A40" s="70" t="s">
        <v>42</v>
      </c>
      <c r="B40" s="70" t="s">
        <v>186</v>
      </c>
      <c r="C40" s="71">
        <v>700</v>
      </c>
      <c r="D40" s="42" t="s">
        <v>185</v>
      </c>
      <c r="E40" s="42">
        <v>3982392022</v>
      </c>
      <c r="F40" s="53">
        <v>20227100197472</v>
      </c>
      <c r="G40" s="51">
        <v>44868</v>
      </c>
      <c r="H40" s="45">
        <f>IF(G40="","",WORKDAY(G40,I40,FESTIVOS!$A$2:$V$146))</f>
        <v>44893</v>
      </c>
      <c r="I40" s="44">
        <f>IFERROR(IFERROR(IF(B40=VLOOKUP(B40,Dependencias!$J$3:$J$4,1,FALSE),VLOOKUP(B40,Dependencias!$J$3:$K$4,2,FALSE)),VLOOKUP(A40,Dependencias!$F$3:$I$15,4,FALSE)),"")</f>
        <v>15</v>
      </c>
      <c r="J40" s="42" t="s">
        <v>153</v>
      </c>
      <c r="K40" s="42" t="s">
        <v>262</v>
      </c>
      <c r="L40" s="46" t="str">
        <f>IFERROR(VLOOKUP($C40,Dependencias!$A$2:$D$26,2,FALSE),"")</f>
        <v>Direccion de Gestion Corporativa</v>
      </c>
      <c r="M40" s="46" t="str">
        <f>IFERROR(VLOOKUP($C40,Dependencias!$A$2:$D$26,4,FALSE),"")</f>
        <v>Yamile Borja Martinez</v>
      </c>
      <c r="N40" s="43">
        <v>44873</v>
      </c>
      <c r="O40" s="47">
        <f>IF(N40="","Pendiente de respuesta",NETWORKDAYS(G40,N40,FESTIVOS!$A$2:$A$146))</f>
        <v>3</v>
      </c>
      <c r="P40" s="42" t="s">
        <v>202</v>
      </c>
      <c r="Q40" s="29"/>
    </row>
    <row r="41" spans="1:17" ht="17.25">
      <c r="A41" s="70" t="s">
        <v>42</v>
      </c>
      <c r="B41" s="70" t="s">
        <v>24</v>
      </c>
      <c r="C41" s="71">
        <v>700</v>
      </c>
      <c r="D41" s="42" t="s">
        <v>185</v>
      </c>
      <c r="E41" s="42">
        <v>3984922022</v>
      </c>
      <c r="F41" s="53">
        <v>20227100197612</v>
      </c>
      <c r="G41" s="51">
        <v>44868</v>
      </c>
      <c r="H41" s="45">
        <f>IF(G41="","",WORKDAY(G41,I41,FESTIVOS!$A$2:$V$146))</f>
        <v>44876</v>
      </c>
      <c r="I41" s="44">
        <f>IFERROR(IFERROR(IF(B41=VLOOKUP(B41,Dependencias!$J$3:$J$4,1,FALSE),VLOOKUP(B41,Dependencias!$J$3:$K$4,2,FALSE)),VLOOKUP(A41,Dependencias!$F$3:$I$15,4,FALSE)),"")</f>
        <v>5</v>
      </c>
      <c r="J41" s="42" t="s">
        <v>190</v>
      </c>
      <c r="K41" s="42" t="s">
        <v>263</v>
      </c>
      <c r="L41" s="46" t="str">
        <f>IFERROR(VLOOKUP($C41,Dependencias!$A$2:$D$26,2,FALSE),"")</f>
        <v>Direccion de Gestion Corporativa</v>
      </c>
      <c r="M41" s="46" t="str">
        <f>IFERROR(VLOOKUP($C41,Dependencias!$A$2:$D$26,4,FALSE),"")</f>
        <v>Yamile Borja Martinez</v>
      </c>
      <c r="N41" s="43">
        <v>44868</v>
      </c>
      <c r="O41" s="47">
        <f>IF(N41="","Pendiente de respuesta",NETWORKDAYS(G41,N41,FESTIVOS!$A$2:$A$146))</f>
        <v>1</v>
      </c>
      <c r="P41" s="42" t="s">
        <v>195</v>
      </c>
      <c r="Q41" s="29"/>
    </row>
    <row r="42" spans="1:17" ht="17.25">
      <c r="A42" s="70" t="s">
        <v>42</v>
      </c>
      <c r="B42" s="70" t="s">
        <v>186</v>
      </c>
      <c r="C42" s="71">
        <v>710</v>
      </c>
      <c r="D42" s="42" t="s">
        <v>185</v>
      </c>
      <c r="E42" s="42">
        <v>3985262022</v>
      </c>
      <c r="F42" s="53">
        <v>20227100197672</v>
      </c>
      <c r="G42" s="51">
        <v>44868</v>
      </c>
      <c r="H42" s="45">
        <f>IF(G42="","",WORKDAY(G42,I42,FESTIVOS!$A$2:$V$146))</f>
        <v>44893</v>
      </c>
      <c r="I42" s="44">
        <f>IFERROR(IFERROR(IF(B42=VLOOKUP(B42,Dependencias!$J$3:$J$4,1,FALSE),VLOOKUP(B42,Dependencias!$J$3:$K$4,2,FALSE)),VLOOKUP(A42,Dependencias!$F$3:$I$15,4,FALSE)),"")</f>
        <v>15</v>
      </c>
      <c r="J42" s="42" t="s">
        <v>138</v>
      </c>
      <c r="K42" s="42" t="s">
        <v>200</v>
      </c>
      <c r="L42" s="46" t="str">
        <f>IFERROR(VLOOKUP($C42,Dependencias!$A$2:$D$26,2,FALSE),"")</f>
        <v>Grupo Interno de Trabajo de Gestion de Servicios Administrativos</v>
      </c>
      <c r="M42" s="46" t="str">
        <f>IFERROR(VLOOKUP($C42,Dependencias!$A$2:$D$26,4,FALSE),"")</f>
        <v>Rafael Arturo Berrio Escobar</v>
      </c>
      <c r="N42" s="43">
        <v>44882</v>
      </c>
      <c r="O42" s="47">
        <f>IF(N42="","Pendiente de respuesta",NETWORKDAYS(G42,N42,FESTIVOS!$A$2:$A$146))</f>
        <v>9</v>
      </c>
      <c r="P42" s="42" t="s">
        <v>264</v>
      </c>
      <c r="Q42" s="29"/>
    </row>
    <row r="43" spans="1:17" ht="17.25">
      <c r="A43" s="70" t="s">
        <v>35</v>
      </c>
      <c r="B43" s="70" t="s">
        <v>24</v>
      </c>
      <c r="C43" s="71">
        <v>310</v>
      </c>
      <c r="D43" s="42" t="s">
        <v>185</v>
      </c>
      <c r="E43" s="42">
        <v>3989172022</v>
      </c>
      <c r="F43" s="53">
        <v>20227100197842</v>
      </c>
      <c r="G43" s="51">
        <v>44868</v>
      </c>
      <c r="H43" s="45">
        <f>IF(G43="","",WORKDAY(G43,I43,FESTIVOS!$A$2:$V$146))</f>
        <v>44876</v>
      </c>
      <c r="I43" s="44">
        <f>IFERROR(IFERROR(IF(B43=VLOOKUP(B43,Dependencias!$J$3:$J$4,1,FALSE),VLOOKUP(B43,Dependencias!$J$3:$K$4,2,FALSE)),VLOOKUP(A43,Dependencias!$F$3:$I$15,4,FALSE)),"")</f>
        <v>5</v>
      </c>
      <c r="J43" s="42" t="s">
        <v>142</v>
      </c>
      <c r="K43" s="42" t="s">
        <v>265</v>
      </c>
      <c r="L43" s="46" t="str">
        <f>IFERROR(VLOOKUP($C43,Dependencias!$A$2:$D$26,2,FALSE),"")</f>
        <v>Subdirección de Gestión Cultural y Artística</v>
      </c>
      <c r="M43" s="46" t="str">
        <f>IFERROR(VLOOKUP($C43,Dependencias!$A$2:$D$26,4,FALSE),"")</f>
        <v>Ines Elvira Montealegre Martinez</v>
      </c>
      <c r="N43" s="43">
        <v>44876</v>
      </c>
      <c r="O43" s="47">
        <f>IF(N43="","Pendiente de respuesta",NETWORKDAYS(G43,N43,FESTIVOS!$A$2:$A$146))</f>
        <v>6</v>
      </c>
      <c r="P43" s="42" t="s">
        <v>266</v>
      </c>
      <c r="Q43" s="29"/>
    </row>
    <row r="44" spans="1:17" ht="17.25">
      <c r="A44" s="70" t="s">
        <v>42</v>
      </c>
      <c r="B44" s="70" t="s">
        <v>24</v>
      </c>
      <c r="C44" s="71">
        <v>700</v>
      </c>
      <c r="D44" s="42" t="s">
        <v>185</v>
      </c>
      <c r="E44" s="42">
        <v>4004892022</v>
      </c>
      <c r="F44" s="53">
        <v>20227100198072</v>
      </c>
      <c r="G44" s="51">
        <v>44868</v>
      </c>
      <c r="H44" s="45">
        <f>IF(G44="","",WORKDAY(G44,I44,FESTIVOS!$A$2:$V$146))</f>
        <v>44876</v>
      </c>
      <c r="I44" s="44">
        <f>IFERROR(IFERROR(IF(B44=VLOOKUP(B44,Dependencias!$J$3:$J$4,1,FALSE),VLOOKUP(B44,Dependencias!$J$3:$K$4,2,FALSE)),VLOOKUP(A44,Dependencias!$F$3:$I$15,4,FALSE)),"")</f>
        <v>5</v>
      </c>
      <c r="J44" s="42" t="s">
        <v>190</v>
      </c>
      <c r="K44" s="42" t="s">
        <v>267</v>
      </c>
      <c r="L44" s="46" t="str">
        <f>IFERROR(VLOOKUP($C44,Dependencias!$A$2:$D$26,2,FALSE),"")</f>
        <v>Direccion de Gestion Corporativa</v>
      </c>
      <c r="M44" s="46" t="str">
        <f>IFERROR(VLOOKUP($C44,Dependencias!$A$2:$D$26,4,FALSE),"")</f>
        <v>Yamile Borja Martinez</v>
      </c>
      <c r="N44" s="43">
        <v>44869</v>
      </c>
      <c r="O44" s="47">
        <f>IF(N44="","Pendiente de respuesta",NETWORKDAYS(G44,N44,FESTIVOS!$A$2:$A$146))</f>
        <v>2</v>
      </c>
      <c r="P44" s="42" t="s">
        <v>195</v>
      </c>
      <c r="Q44" s="29"/>
    </row>
    <row r="45" spans="1:17" ht="17.25">
      <c r="A45" s="70" t="s">
        <v>47</v>
      </c>
      <c r="B45" s="70" t="s">
        <v>24</v>
      </c>
      <c r="C45" s="71">
        <v>800</v>
      </c>
      <c r="D45" s="42" t="s">
        <v>185</v>
      </c>
      <c r="E45" s="42">
        <v>4001032022</v>
      </c>
      <c r="F45" s="53">
        <v>20227100198272</v>
      </c>
      <c r="G45" s="51">
        <v>44869</v>
      </c>
      <c r="H45" s="45">
        <f>IF(G45="","",WORKDAY(G45,I45,FESTIVOS!$A$2:$V$146))</f>
        <v>44880</v>
      </c>
      <c r="I45" s="44">
        <f>IFERROR(IFERROR(IF(B45=VLOOKUP(B45,Dependencias!$J$3:$J$4,1,FALSE),VLOOKUP(B45,Dependencias!$J$3:$K$4,2,FALSE)),VLOOKUP(A45,Dependencias!$F$3:$I$15,4,FALSE)),"")</f>
        <v>5</v>
      </c>
      <c r="J45" s="42" t="s">
        <v>150</v>
      </c>
      <c r="K45" s="42" t="s">
        <v>268</v>
      </c>
      <c r="L45" s="46" t="str">
        <f>IFERROR(VLOOKUP($C45,Dependencias!$A$2:$D$26,2,FALSE),"")</f>
        <v>Dirección de Lectura y Bibliotecas</v>
      </c>
      <c r="M45" s="46" t="str">
        <f>IFERROR(VLOOKUP($C45,Dependencias!$A$2:$D$26,4,FALSE),"")</f>
        <v>Rafael Eduardo Tamayo Franco</v>
      </c>
      <c r="N45" s="43">
        <v>44874</v>
      </c>
      <c r="O45" s="47">
        <f>IF(N45="","Pendiente de respuesta",NETWORKDAYS(G45,N45,FESTIVOS!$A$2:$A$146))</f>
        <v>3</v>
      </c>
      <c r="P45" s="42" t="s">
        <v>269</v>
      </c>
      <c r="Q45" s="29"/>
    </row>
    <row r="46" spans="1:17" ht="17.25">
      <c r="A46" s="70" t="s">
        <v>47</v>
      </c>
      <c r="B46" s="70" t="s">
        <v>24</v>
      </c>
      <c r="C46" s="71">
        <v>700</v>
      </c>
      <c r="D46" s="42" t="s">
        <v>185</v>
      </c>
      <c r="E46" s="42">
        <v>4001952022</v>
      </c>
      <c r="F46" s="53">
        <v>20227100198372</v>
      </c>
      <c r="G46" s="51">
        <v>44869</v>
      </c>
      <c r="H46" s="45">
        <f>IF(G46="","",WORKDAY(G46,I46,FESTIVOS!$A$2:$V$146))</f>
        <v>44880</v>
      </c>
      <c r="I46" s="44">
        <f>IFERROR(IFERROR(IF(B46=VLOOKUP(B46,Dependencias!$J$3:$J$4,1,FALSE),VLOOKUP(B46,Dependencias!$J$3:$K$4,2,FALSE)),VLOOKUP(A46,Dependencias!$F$3:$I$15,4,FALSE)),"")</f>
        <v>5</v>
      </c>
      <c r="J46" s="42" t="s">
        <v>190</v>
      </c>
      <c r="K46" s="42" t="s">
        <v>270</v>
      </c>
      <c r="L46" s="46" t="str">
        <f>IFERROR(VLOOKUP($C46,Dependencias!$A$2:$D$26,2,FALSE),"")</f>
        <v>Direccion de Gestion Corporativa</v>
      </c>
      <c r="M46" s="46" t="str">
        <f>IFERROR(VLOOKUP($C46,Dependencias!$A$2:$D$26,4,FALSE),"")</f>
        <v>Yamile Borja Martinez</v>
      </c>
      <c r="N46" s="43">
        <v>44869</v>
      </c>
      <c r="O46" s="47">
        <f>IF(N46="","Pendiente de respuesta",NETWORKDAYS(G46,N46,FESTIVOS!$A$2:$A$146))</f>
        <v>1</v>
      </c>
      <c r="P46" s="42" t="s">
        <v>195</v>
      </c>
      <c r="Q46" s="29"/>
    </row>
    <row r="47" spans="1:17" ht="17.25">
      <c r="A47" s="70" t="s">
        <v>47</v>
      </c>
      <c r="B47" s="70" t="s">
        <v>24</v>
      </c>
      <c r="C47" s="71">
        <v>700</v>
      </c>
      <c r="D47" s="42" t="s">
        <v>185</v>
      </c>
      <c r="E47" s="42">
        <v>4002072022</v>
      </c>
      <c r="F47" s="53">
        <v>20227100198382</v>
      </c>
      <c r="G47" s="51">
        <v>44869</v>
      </c>
      <c r="H47" s="45">
        <f>IF(G47="","",WORKDAY(G47,I47,FESTIVOS!$A$2:$V$146))</f>
        <v>44880</v>
      </c>
      <c r="I47" s="44">
        <f>IFERROR(IFERROR(IF(B47=VLOOKUP(B47,Dependencias!$J$3:$J$4,1,FALSE),VLOOKUP(B47,Dependencias!$J$3:$K$4,2,FALSE)),VLOOKUP(A47,Dependencias!$F$3:$I$15,4,FALSE)),"")</f>
        <v>5</v>
      </c>
      <c r="J47" s="42" t="s">
        <v>190</v>
      </c>
      <c r="K47" s="42" t="s">
        <v>271</v>
      </c>
      <c r="L47" s="46" t="str">
        <f>IFERROR(VLOOKUP($C47,Dependencias!$A$2:$D$26,2,FALSE),"")</f>
        <v>Direccion de Gestion Corporativa</v>
      </c>
      <c r="M47" s="46" t="str">
        <f>IFERROR(VLOOKUP($C47,Dependencias!$A$2:$D$26,4,FALSE),"")</f>
        <v>Yamile Borja Martinez</v>
      </c>
      <c r="N47" s="43">
        <v>44880</v>
      </c>
      <c r="O47" s="47">
        <f>IF(N47="","Pendiente de respuesta",NETWORKDAYS(G47,N47,FESTIVOS!$A$2:$A$146))</f>
        <v>6</v>
      </c>
      <c r="P47" s="42" t="s">
        <v>272</v>
      </c>
      <c r="Q47" s="29"/>
    </row>
    <row r="48" spans="1:17" ht="17.25">
      <c r="A48" s="70" t="s">
        <v>42</v>
      </c>
      <c r="B48" s="70" t="s">
        <v>24</v>
      </c>
      <c r="C48" s="71">
        <v>700</v>
      </c>
      <c r="D48" s="42" t="s">
        <v>192</v>
      </c>
      <c r="E48" s="42">
        <v>4003452022</v>
      </c>
      <c r="F48" s="53">
        <v>20227100198452</v>
      </c>
      <c r="G48" s="51">
        <v>44869</v>
      </c>
      <c r="H48" s="45">
        <f>IF(G48="","",WORKDAY(G48,I48,FESTIVOS!$A$2:$V$146))</f>
        <v>44880</v>
      </c>
      <c r="I48" s="44">
        <f>IFERROR(IFERROR(IF(B48=VLOOKUP(B48,Dependencias!$J$3:$J$4,1,FALSE),VLOOKUP(B48,Dependencias!$J$3:$K$4,2,FALSE)),VLOOKUP(A48,Dependencias!$F$3:$I$15,4,FALSE)),"")</f>
        <v>5</v>
      </c>
      <c r="J48" s="42" t="s">
        <v>190</v>
      </c>
      <c r="K48" s="42" t="s">
        <v>273</v>
      </c>
      <c r="L48" s="46" t="str">
        <f>IFERROR(VLOOKUP($C48,Dependencias!$A$2:$D$26,2,FALSE),"")</f>
        <v>Direccion de Gestion Corporativa</v>
      </c>
      <c r="M48" s="46" t="str">
        <f>IFERROR(VLOOKUP($C48,Dependencias!$A$2:$D$26,4,FALSE),"")</f>
        <v>Yamile Borja Martinez</v>
      </c>
      <c r="N48" s="43">
        <v>44869</v>
      </c>
      <c r="O48" s="47">
        <f>IF(N48="","Pendiente de respuesta",NETWORKDAYS(G48,N48,FESTIVOS!$A$2:$A$146))</f>
        <v>1</v>
      </c>
      <c r="P48" s="42" t="s">
        <v>195</v>
      </c>
      <c r="Q48" s="29"/>
    </row>
    <row r="49" spans="1:17" ht="17.25">
      <c r="A49" s="70" t="s">
        <v>47</v>
      </c>
      <c r="B49" s="70" t="s">
        <v>24</v>
      </c>
      <c r="C49" s="71">
        <v>700</v>
      </c>
      <c r="D49" s="42" t="s">
        <v>188</v>
      </c>
      <c r="E49" s="42">
        <v>3999182022</v>
      </c>
      <c r="F49" s="53">
        <v>20227100198652</v>
      </c>
      <c r="G49" s="51">
        <v>44868</v>
      </c>
      <c r="H49" s="45">
        <f>IF(G49="","",WORKDAY(G49,I49,FESTIVOS!$A$2:$V$146))</f>
        <v>44876</v>
      </c>
      <c r="I49" s="44">
        <f>IFERROR(IFERROR(IF(B49=VLOOKUP(B49,Dependencias!$J$3:$J$4,1,FALSE),VLOOKUP(B49,Dependencias!$J$3:$K$4,2,FALSE)),VLOOKUP(A49,Dependencias!$F$3:$I$15,4,FALSE)),"")</f>
        <v>5</v>
      </c>
      <c r="J49" s="42" t="s">
        <v>190</v>
      </c>
      <c r="K49" s="42" t="s">
        <v>276</v>
      </c>
      <c r="L49" s="46" t="str">
        <f>IFERROR(VLOOKUP($C49,Dependencias!$A$2:$D$26,2,FALSE),"")</f>
        <v>Direccion de Gestion Corporativa</v>
      </c>
      <c r="M49" s="46" t="str">
        <f>IFERROR(VLOOKUP($C49,Dependencias!$A$2:$D$26,4,FALSE),"")</f>
        <v>Yamile Borja Martinez</v>
      </c>
      <c r="N49" s="43">
        <v>44876</v>
      </c>
      <c r="O49" s="47">
        <f>IF(N49="","Pendiente de respuesta",NETWORKDAYS(G49,N49,FESTIVOS!$A$2:$A$146))</f>
        <v>6</v>
      </c>
      <c r="P49" s="42" t="s">
        <v>277</v>
      </c>
      <c r="Q49" s="29"/>
    </row>
    <row r="50" spans="1:17" ht="17.25">
      <c r="A50" s="70" t="s">
        <v>47</v>
      </c>
      <c r="B50" s="70" t="s">
        <v>186</v>
      </c>
      <c r="C50" s="71">
        <v>700</v>
      </c>
      <c r="D50" s="42" t="s">
        <v>185</v>
      </c>
      <c r="E50" s="42">
        <v>4008362022</v>
      </c>
      <c r="F50" s="53">
        <v>20227100198552</v>
      </c>
      <c r="G50" s="51">
        <v>44869</v>
      </c>
      <c r="H50" s="45">
        <f>IF(G50="","",WORKDAY(G50,I50,FESTIVOS!$A$2:$V$146))</f>
        <v>44887</v>
      </c>
      <c r="I50" s="44">
        <f>IFERROR(IFERROR(IF(B50=VLOOKUP(B50,Dependencias!$J$3:$J$4,1,FALSE),VLOOKUP(B50,Dependencias!$J$3:$K$4,2,FALSE)),VLOOKUP(A50,Dependencias!$F$3:$I$15,4,FALSE)),"")</f>
        <v>10</v>
      </c>
      <c r="J50" s="42" t="s">
        <v>190</v>
      </c>
      <c r="K50" s="42" t="s">
        <v>278</v>
      </c>
      <c r="L50" s="46" t="str">
        <f>IFERROR(VLOOKUP($C50,Dependencias!$A$2:$D$26,2,FALSE),"")</f>
        <v>Direccion de Gestion Corporativa</v>
      </c>
      <c r="M50" s="46" t="str">
        <f>IFERROR(VLOOKUP($C50,Dependencias!$A$2:$D$26,4,FALSE),"")</f>
        <v>Yamile Borja Martinez</v>
      </c>
      <c r="N50" s="43">
        <v>44880</v>
      </c>
      <c r="O50" s="47">
        <f>IF(N50="","Pendiente de respuesta",NETWORKDAYS(G50,N50,FESTIVOS!$A$2:$A$146))</f>
        <v>6</v>
      </c>
      <c r="P50" s="42" t="s">
        <v>240</v>
      </c>
      <c r="Q50" s="29"/>
    </row>
    <row r="51" spans="1:17" ht="17.25">
      <c r="A51" s="70" t="s">
        <v>42</v>
      </c>
      <c r="B51" s="70" t="s">
        <v>186</v>
      </c>
      <c r="C51" s="71">
        <v>310</v>
      </c>
      <c r="D51" s="42" t="s">
        <v>185</v>
      </c>
      <c r="E51" s="42">
        <v>4001512022</v>
      </c>
      <c r="F51" s="53">
        <v>20227100198302</v>
      </c>
      <c r="G51" s="51">
        <v>44869</v>
      </c>
      <c r="H51" s="45">
        <f>IF(G51="","",WORKDAY(G51,I51,FESTIVOS!$A$2:$V$146))</f>
        <v>44894</v>
      </c>
      <c r="I51" s="44">
        <f>IFERROR(IFERROR(IF(B51=VLOOKUP(B51,Dependencias!$J$3:$J$4,1,FALSE),VLOOKUP(B51,Dependencias!$J$3:$K$4,2,FALSE)),VLOOKUP(A51,Dependencias!$F$3:$I$15,4,FALSE)),"")</f>
        <v>15</v>
      </c>
      <c r="J51" s="42" t="s">
        <v>142</v>
      </c>
      <c r="K51" s="42" t="s">
        <v>279</v>
      </c>
      <c r="L51" s="46" t="str">
        <f>IFERROR(VLOOKUP($C51,Dependencias!$A$2:$D$26,2,FALSE),"")</f>
        <v>Subdirección de Gestión Cultural y Artística</v>
      </c>
      <c r="M51" s="46" t="str">
        <f>IFERROR(VLOOKUP($C51,Dependencias!$A$2:$D$26,4,FALSE),"")</f>
        <v>Ines Elvira Montealegre Martinez</v>
      </c>
      <c r="N51" s="43">
        <v>44889</v>
      </c>
      <c r="O51" s="47">
        <f>IF(N51="","Pendiente de respuesta",NETWORKDAYS(G51,N51,FESTIVOS!$A$2:$A$146))</f>
        <v>13</v>
      </c>
      <c r="P51" s="42" t="s">
        <v>280</v>
      </c>
      <c r="Q51" s="29"/>
    </row>
    <row r="52" spans="1:17" ht="17.25">
      <c r="A52" s="70" t="s">
        <v>42</v>
      </c>
      <c r="B52" s="70" t="s">
        <v>186</v>
      </c>
      <c r="C52" s="71">
        <v>730</v>
      </c>
      <c r="D52" s="42" t="s">
        <v>188</v>
      </c>
      <c r="E52" s="42">
        <v>4009252022</v>
      </c>
      <c r="F52" s="53">
        <v>20227100199392</v>
      </c>
      <c r="G52" s="51">
        <v>44869</v>
      </c>
      <c r="H52" s="45">
        <f>IF(G52="","",WORKDAY(G52,I52,FESTIVOS!$A$2:$V$146))</f>
        <v>44894</v>
      </c>
      <c r="I52" s="44">
        <f>IFERROR(IFERROR(IF(B52=VLOOKUP(B52,Dependencias!$J$3:$J$4,1,FALSE),VLOOKUP(B52,Dependencias!$J$3:$K$4,2,FALSE)),VLOOKUP(A52,Dependencias!$F$3:$I$15,4,FALSE)),"")</f>
        <v>15</v>
      </c>
      <c r="J52" s="42" t="s">
        <v>138</v>
      </c>
      <c r="K52" s="42" t="s">
        <v>281</v>
      </c>
      <c r="L52" s="46" t="str">
        <f>IFERROR(VLOOKUP($C52,Dependencias!$A$2:$D$26,2,FALSE),"")</f>
        <v>Grupo Interno De Trabajo De Gestión Del Talento Humano</v>
      </c>
      <c r="M52" s="46" t="str">
        <f>IFERROR(VLOOKUP($C52,Dependencias!$A$2:$D$26,4,FALSE),"")</f>
        <v>Alba Nohora Diaz Galan</v>
      </c>
      <c r="N52" s="43">
        <v>44888</v>
      </c>
      <c r="O52" s="47">
        <f>IF(N52="","Pendiente de respuesta",NETWORKDAYS(G52,N52,FESTIVOS!$A$2:$A$146))</f>
        <v>12</v>
      </c>
      <c r="P52" s="42" t="s">
        <v>282</v>
      </c>
      <c r="Q52" s="29"/>
    </row>
    <row r="53" spans="1:17" ht="17.25">
      <c r="A53" s="70" t="s">
        <v>42</v>
      </c>
      <c r="B53" s="70" t="s">
        <v>186</v>
      </c>
      <c r="C53" s="71">
        <v>710</v>
      </c>
      <c r="D53" s="42" t="s">
        <v>185</v>
      </c>
      <c r="E53" s="42">
        <v>4027582022</v>
      </c>
      <c r="F53" s="53">
        <v>20227100198902</v>
      </c>
      <c r="G53" s="51">
        <v>44873</v>
      </c>
      <c r="H53" s="45">
        <f>IF(G53="","",WORKDAY(G53,I53,FESTIVOS!$A$2:$V$146))</f>
        <v>44895</v>
      </c>
      <c r="I53" s="44">
        <f>IFERROR(IFERROR(IF(B53=VLOOKUP(B53,Dependencias!$J$3:$J$4,1,FALSE),VLOOKUP(B53,Dependencias!$J$3:$K$4,2,FALSE)),VLOOKUP(A53,Dependencias!$F$3:$I$15,4,FALSE)),"")</f>
        <v>15</v>
      </c>
      <c r="J53" s="42" t="s">
        <v>138</v>
      </c>
      <c r="K53" s="42" t="s">
        <v>200</v>
      </c>
      <c r="L53" s="46" t="str">
        <f>IFERROR(VLOOKUP($C53,Dependencias!$A$2:$D$26,2,FALSE),"")</f>
        <v>Grupo Interno de Trabajo de Gestion de Servicios Administrativos</v>
      </c>
      <c r="M53" s="46" t="str">
        <f>IFERROR(VLOOKUP($C53,Dependencias!$A$2:$D$26,4,FALSE),"")</f>
        <v>Rafael Arturo Berrio Escobar</v>
      </c>
      <c r="N53" s="43">
        <v>44887</v>
      </c>
      <c r="O53" s="47">
        <f>IF(N53="","Pendiente de respuesta",NETWORKDAYS(G53,N53,FESTIVOS!$A$2:$A$146))</f>
        <v>10</v>
      </c>
      <c r="P53" s="42" t="s">
        <v>283</v>
      </c>
      <c r="Q53" s="29"/>
    </row>
    <row r="54" spans="1:17" ht="17.25">
      <c r="A54" s="70" t="s">
        <v>47</v>
      </c>
      <c r="B54" s="70" t="s">
        <v>24</v>
      </c>
      <c r="C54" s="71">
        <v>700</v>
      </c>
      <c r="D54" s="42" t="s">
        <v>185</v>
      </c>
      <c r="E54" s="42">
        <v>4028042022</v>
      </c>
      <c r="F54" s="53">
        <v>20227100198992</v>
      </c>
      <c r="G54" s="51">
        <v>44873</v>
      </c>
      <c r="H54" s="45">
        <f>IF(G54="","",WORKDAY(G54,I54,FESTIVOS!$A$2:$V$146))</f>
        <v>44881</v>
      </c>
      <c r="I54" s="44">
        <f>IFERROR(IFERROR(IF(B54=VLOOKUP(B54,Dependencias!$J$3:$J$4,1,FALSE),VLOOKUP(B54,Dependencias!$J$3:$K$4,2,FALSE)),VLOOKUP(A54,Dependencias!$F$3:$I$15,4,FALSE)),"")</f>
        <v>5</v>
      </c>
      <c r="J54" s="42" t="s">
        <v>190</v>
      </c>
      <c r="K54" s="42" t="s">
        <v>284</v>
      </c>
      <c r="L54" s="46" t="str">
        <f>IFERROR(VLOOKUP($C54,Dependencias!$A$2:$D$26,2,FALSE),"")</f>
        <v>Direccion de Gestion Corporativa</v>
      </c>
      <c r="M54" s="46" t="str">
        <f>IFERROR(VLOOKUP($C54,Dependencias!$A$2:$D$26,4,FALSE),"")</f>
        <v>Yamile Borja Martinez</v>
      </c>
      <c r="N54" s="43">
        <v>44873</v>
      </c>
      <c r="O54" s="47">
        <f>IF(N54="","Pendiente de respuesta",NETWORKDAYS(G54,N54,FESTIVOS!$A$2:$A$146))</f>
        <v>1</v>
      </c>
      <c r="P54" s="42" t="s">
        <v>195</v>
      </c>
      <c r="Q54" s="29"/>
    </row>
    <row r="55" spans="1:17" ht="17.25">
      <c r="A55" s="70" t="s">
        <v>42</v>
      </c>
      <c r="B55" s="70" t="s">
        <v>186</v>
      </c>
      <c r="C55" s="71">
        <v>710</v>
      </c>
      <c r="D55" s="42" t="s">
        <v>185</v>
      </c>
      <c r="E55" s="42">
        <v>4028772022</v>
      </c>
      <c r="F55" s="53">
        <v>20227100199062</v>
      </c>
      <c r="G55" s="51">
        <v>44873</v>
      </c>
      <c r="H55" s="45">
        <f>IF(G55="","",WORKDAY(G55,I55,FESTIVOS!$A$2:$V$146))</f>
        <v>44895</v>
      </c>
      <c r="I55" s="44">
        <f>IFERROR(IFERROR(IF(B55=VLOOKUP(B55,Dependencias!$J$3:$J$4,1,FALSE),VLOOKUP(B55,Dependencias!$J$3:$K$4,2,FALSE)),VLOOKUP(A55,Dependencias!$F$3:$I$15,4,FALSE)),"")</f>
        <v>15</v>
      </c>
      <c r="J55" s="42" t="s">
        <v>138</v>
      </c>
      <c r="K55" s="42" t="s">
        <v>200</v>
      </c>
      <c r="L55" s="46" t="str">
        <f>IFERROR(VLOOKUP($C55,Dependencias!$A$2:$D$26,2,FALSE),"")</f>
        <v>Grupo Interno de Trabajo de Gestion de Servicios Administrativos</v>
      </c>
      <c r="M55" s="46" t="str">
        <f>IFERROR(VLOOKUP($C55,Dependencias!$A$2:$D$26,4,FALSE),"")</f>
        <v>Rafael Arturo Berrio Escobar</v>
      </c>
      <c r="N55" s="43">
        <v>44886</v>
      </c>
      <c r="O55" s="47">
        <f>IF(N55="","Pendiente de respuesta",NETWORKDAYS(G55,N55,FESTIVOS!$A$2:$A$146))</f>
        <v>9</v>
      </c>
      <c r="P55" s="42" t="s">
        <v>285</v>
      </c>
      <c r="Q55" s="29"/>
    </row>
    <row r="56" spans="1:17" ht="17.25">
      <c r="A56" s="70" t="s">
        <v>42</v>
      </c>
      <c r="B56" s="70" t="s">
        <v>24</v>
      </c>
      <c r="C56" s="71">
        <v>700</v>
      </c>
      <c r="D56" s="42" t="s">
        <v>185</v>
      </c>
      <c r="E56" s="42">
        <v>4033722022</v>
      </c>
      <c r="F56" s="53">
        <v>20227100199372</v>
      </c>
      <c r="G56" s="51">
        <v>44873</v>
      </c>
      <c r="H56" s="45">
        <f>IF(G56="","",WORKDAY(G56,I56,FESTIVOS!$A$2:$V$146))</f>
        <v>44881</v>
      </c>
      <c r="I56" s="44">
        <f>IFERROR(IFERROR(IF(B56=VLOOKUP(B56,Dependencias!$J$3:$J$4,1,FALSE),VLOOKUP(B56,Dependencias!$J$3:$K$4,2,FALSE)),VLOOKUP(A56,Dependencias!$F$3:$I$15,4,FALSE)),"")</f>
        <v>5</v>
      </c>
      <c r="J56" s="42" t="s">
        <v>190</v>
      </c>
      <c r="K56" s="42" t="s">
        <v>286</v>
      </c>
      <c r="L56" s="46" t="str">
        <f>IFERROR(VLOOKUP($C56,Dependencias!$A$2:$D$26,2,FALSE),"")</f>
        <v>Direccion de Gestion Corporativa</v>
      </c>
      <c r="M56" s="46" t="str">
        <f>IFERROR(VLOOKUP($C56,Dependencias!$A$2:$D$26,4,FALSE),"")</f>
        <v>Yamile Borja Martinez</v>
      </c>
      <c r="N56" s="43">
        <v>44873</v>
      </c>
      <c r="O56" s="47">
        <f>IF(N56="","Pendiente de respuesta",NETWORKDAYS(G56,N56,FESTIVOS!$A$2:$A$146))</f>
        <v>1</v>
      </c>
      <c r="P56" s="42" t="s">
        <v>195</v>
      </c>
      <c r="Q56" s="29"/>
    </row>
    <row r="57" spans="1:17" ht="17.25">
      <c r="A57" s="70" t="s">
        <v>35</v>
      </c>
      <c r="B57" s="70" t="s">
        <v>186</v>
      </c>
      <c r="C57" s="71">
        <v>330</v>
      </c>
      <c r="D57" s="42" t="s">
        <v>192</v>
      </c>
      <c r="E57" s="42">
        <v>4037342022</v>
      </c>
      <c r="F57" s="53">
        <v>20227100199482</v>
      </c>
      <c r="G57" s="51">
        <v>44873</v>
      </c>
      <c r="H57" s="45">
        <f>IF(G57="","",WORKDAY(G57,I57,FESTIVOS!$A$2:$V$146))</f>
        <v>44895</v>
      </c>
      <c r="I57" s="44">
        <f>IFERROR(IFERROR(IF(B57=VLOOKUP(B57,Dependencias!$J$3:$J$4,1,FALSE),VLOOKUP(B57,Dependencias!$J$3:$K$4,2,FALSE)),VLOOKUP(A57,Dependencias!$F$3:$I$15,4,FALSE)),"")</f>
        <v>15</v>
      </c>
      <c r="J57" s="42" t="s">
        <v>144</v>
      </c>
      <c r="K57" s="42" t="s">
        <v>287</v>
      </c>
      <c r="L57" s="46" t="str">
        <f>IFERROR(VLOOKUP($C57,Dependencias!$A$2:$D$26,2,FALSE),"")</f>
        <v>Subdirección de Infraestructura y patrimonio cultural</v>
      </c>
      <c r="M57" s="46" t="str">
        <f>IFERROR(VLOOKUP($C57,Dependencias!$A$2:$D$26,4,FALSE),"")</f>
        <v>Ivan Dario Quiñones Sanchez</v>
      </c>
      <c r="N57" s="43">
        <v>44894</v>
      </c>
      <c r="O57" s="47">
        <f>IF(N57="","Pendiente de respuesta",NETWORKDAYS(G57,N57,FESTIVOS!$A$2:$A$146))</f>
        <v>15</v>
      </c>
      <c r="P57" s="42" t="s">
        <v>288</v>
      </c>
      <c r="Q57" s="29"/>
    </row>
    <row r="58" spans="1:17" ht="17.25">
      <c r="A58" s="70" t="s">
        <v>47</v>
      </c>
      <c r="B58" s="70" t="s">
        <v>24</v>
      </c>
      <c r="C58" s="71">
        <v>700</v>
      </c>
      <c r="D58" s="42" t="s">
        <v>185</v>
      </c>
      <c r="E58" s="42">
        <v>4039832022</v>
      </c>
      <c r="F58" s="53">
        <v>20227100199542</v>
      </c>
      <c r="G58" s="51">
        <v>44873</v>
      </c>
      <c r="H58" s="45">
        <f>IF(G58="","",WORKDAY(G58,I58,FESTIVOS!$A$2:$V$146))</f>
        <v>44881</v>
      </c>
      <c r="I58" s="44">
        <f>IFERROR(IFERROR(IF(B58=VLOOKUP(B58,Dependencias!$J$3:$J$4,1,FALSE),VLOOKUP(B58,Dependencias!$J$3:$K$4,2,FALSE)),VLOOKUP(A58,Dependencias!$F$3:$I$15,4,FALSE)),"")</f>
        <v>5</v>
      </c>
      <c r="J58" s="42" t="s">
        <v>190</v>
      </c>
      <c r="K58" s="42" t="s">
        <v>289</v>
      </c>
      <c r="L58" s="46" t="str">
        <f>IFERROR(VLOOKUP($C58,Dependencias!$A$2:$D$26,2,FALSE),"")</f>
        <v>Direccion de Gestion Corporativa</v>
      </c>
      <c r="M58" s="46" t="str">
        <f>IFERROR(VLOOKUP($C58,Dependencias!$A$2:$D$26,4,FALSE),"")</f>
        <v>Yamile Borja Martinez</v>
      </c>
      <c r="N58" s="43">
        <v>44881</v>
      </c>
      <c r="O58" s="47">
        <f>IF(N58="","Pendiente de respuesta",NETWORKDAYS(G58,N58,FESTIVOS!$A$2:$A$146))</f>
        <v>6</v>
      </c>
      <c r="P58" s="42" t="s">
        <v>290</v>
      </c>
      <c r="Q58" s="29"/>
    </row>
    <row r="59" spans="1:17" ht="17.25">
      <c r="A59" s="70" t="s">
        <v>42</v>
      </c>
      <c r="B59" s="70" t="s">
        <v>24</v>
      </c>
      <c r="C59" s="71">
        <v>700</v>
      </c>
      <c r="D59" s="42" t="s">
        <v>185</v>
      </c>
      <c r="E59" s="42">
        <v>4040872022</v>
      </c>
      <c r="F59" s="53">
        <v>20227100199622</v>
      </c>
      <c r="G59" s="51">
        <v>44873</v>
      </c>
      <c r="H59" s="45">
        <f>IF(G59="","",WORKDAY(G59,I59,FESTIVOS!$A$2:$V$146))</f>
        <v>44881</v>
      </c>
      <c r="I59" s="44">
        <f>IFERROR(IFERROR(IF(B59=VLOOKUP(B59,Dependencias!$J$3:$J$4,1,FALSE),VLOOKUP(B59,Dependencias!$J$3:$K$4,2,FALSE)),VLOOKUP(A59,Dependencias!$F$3:$I$15,4,FALSE)),"")</f>
        <v>5</v>
      </c>
      <c r="J59" s="42" t="s">
        <v>190</v>
      </c>
      <c r="K59" s="42" t="s">
        <v>291</v>
      </c>
      <c r="L59" s="46" t="str">
        <f>IFERROR(VLOOKUP($C59,Dependencias!$A$2:$D$26,2,FALSE),"")</f>
        <v>Direccion de Gestion Corporativa</v>
      </c>
      <c r="M59" s="46" t="str">
        <f>IFERROR(VLOOKUP($C59,Dependencias!$A$2:$D$26,4,FALSE),"")</f>
        <v>Yamile Borja Martinez</v>
      </c>
      <c r="N59" s="43">
        <v>44875</v>
      </c>
      <c r="O59" s="47">
        <f>IF(N59="","Pendiente de respuesta",NETWORKDAYS(G59,N59,FESTIVOS!$A$2:$A$146))</f>
        <v>3</v>
      </c>
      <c r="P59" s="42" t="s">
        <v>195</v>
      </c>
      <c r="Q59" s="29"/>
    </row>
    <row r="60" spans="1:17" ht="17.25">
      <c r="A60" s="70" t="s">
        <v>47</v>
      </c>
      <c r="B60" s="70" t="s">
        <v>186</v>
      </c>
      <c r="C60" s="71">
        <v>700</v>
      </c>
      <c r="D60" s="42" t="s">
        <v>185</v>
      </c>
      <c r="E60" s="42">
        <v>4044552022</v>
      </c>
      <c r="F60" s="53">
        <v>20227100199772</v>
      </c>
      <c r="G60" s="51">
        <v>44873</v>
      </c>
      <c r="H60" s="45">
        <f>IF(G60="","",WORKDAY(G60,I60,FESTIVOS!$A$2:$V$146))</f>
        <v>44888</v>
      </c>
      <c r="I60" s="44">
        <f>IFERROR(IFERROR(IF(B60=VLOOKUP(B60,Dependencias!$J$3:$J$4,1,FALSE),VLOOKUP(B60,Dependencias!$J$3:$K$4,2,FALSE)),VLOOKUP(A60,Dependencias!$F$3:$I$15,4,FALSE)),"")</f>
        <v>10</v>
      </c>
      <c r="J60" s="42" t="s">
        <v>190</v>
      </c>
      <c r="K60" s="42" t="s">
        <v>292</v>
      </c>
      <c r="L60" s="46" t="str">
        <f>IFERROR(VLOOKUP($C60,Dependencias!$A$2:$D$26,2,FALSE),"")</f>
        <v>Direccion de Gestion Corporativa</v>
      </c>
      <c r="M60" s="46" t="str">
        <f>IFERROR(VLOOKUP($C60,Dependencias!$A$2:$D$26,4,FALSE),"")</f>
        <v>Yamile Borja Martinez</v>
      </c>
      <c r="N60" s="43">
        <v>44881</v>
      </c>
      <c r="O60" s="47">
        <f>IF(N60="","Pendiente de respuesta",NETWORKDAYS(G60,N60,FESTIVOS!$A$2:$A$146))</f>
        <v>6</v>
      </c>
      <c r="P60" s="42" t="s">
        <v>293</v>
      </c>
      <c r="Q60" s="29"/>
    </row>
    <row r="61" spans="1:17" ht="17.25">
      <c r="A61" s="70" t="s">
        <v>47</v>
      </c>
      <c r="B61" s="70" t="s">
        <v>24</v>
      </c>
      <c r="C61" s="71">
        <v>700</v>
      </c>
      <c r="D61" s="40" t="s">
        <v>188</v>
      </c>
      <c r="E61" s="40">
        <v>3996062022</v>
      </c>
      <c r="F61" s="56">
        <v>20227100199802</v>
      </c>
      <c r="G61" s="48">
        <v>44869</v>
      </c>
      <c r="H61" s="49">
        <f>IF(G61="","",WORKDAY(G61,I61,FESTIVOS!$A$2:$V$146))</f>
        <v>44880</v>
      </c>
      <c r="I61" s="50">
        <f>IFERROR(IFERROR(IF(B61=VLOOKUP(B61,Dependencias!$J$3:$J$4,1,FALSE),VLOOKUP(B61,Dependencias!$J$3:$K$4,2,FALSE)),VLOOKUP(A61,Dependencias!$F$3:$I$15,4,FALSE)),"")</f>
        <v>5</v>
      </c>
      <c r="J61" s="42" t="s">
        <v>190</v>
      </c>
      <c r="K61" s="42" t="s">
        <v>294</v>
      </c>
      <c r="L61" s="46" t="str">
        <f>IFERROR(VLOOKUP($C61,Dependencias!$A$2:$D$26,2,FALSE),"")</f>
        <v>Direccion de Gestion Corporativa</v>
      </c>
      <c r="M61" s="46" t="str">
        <f>IFERROR(VLOOKUP($C61,Dependencias!$A$2:$D$26,4,FALSE),"")</f>
        <v>Yamile Borja Martinez</v>
      </c>
      <c r="N61" s="43">
        <v>44880</v>
      </c>
      <c r="O61" s="47">
        <f>IF(N61="","Pendiente de respuesta",NETWORKDAYS(G61,N61,FESTIVOS!$A$2:$A$146))</f>
        <v>6</v>
      </c>
      <c r="P61" s="42" t="s">
        <v>295</v>
      </c>
      <c r="Q61" s="29"/>
    </row>
    <row r="62" spans="1:17" ht="17.25">
      <c r="A62" s="70" t="s">
        <v>42</v>
      </c>
      <c r="B62" s="70" t="s">
        <v>186</v>
      </c>
      <c r="C62" s="71">
        <v>330</v>
      </c>
      <c r="D62" s="40" t="s">
        <v>185</v>
      </c>
      <c r="E62" s="40">
        <v>4016012022</v>
      </c>
      <c r="F62" s="56">
        <v>20227100198852</v>
      </c>
      <c r="G62" s="48">
        <v>44869</v>
      </c>
      <c r="H62" s="49">
        <f>IF(G62="","",WORKDAY(G62,I62,FESTIVOS!$A$2:$V$146))</f>
        <v>44894</v>
      </c>
      <c r="I62" s="50">
        <f>IFERROR(IFERROR(IF(B62=VLOOKUP(B62,Dependencias!$J$3:$J$4,1,FALSE),VLOOKUP(B62,Dependencias!$J$3:$K$4,2,FALSE)),VLOOKUP(A62,Dependencias!$F$3:$I$15,4,FALSE)),"")</f>
        <v>15</v>
      </c>
      <c r="J62" s="42" t="s">
        <v>144</v>
      </c>
      <c r="K62" s="42" t="s">
        <v>296</v>
      </c>
      <c r="L62" s="46" t="str">
        <f>IFERROR(VLOOKUP($C62,Dependencias!$A$2:$D$26,2,FALSE),"")</f>
        <v>Subdirección de Infraestructura y patrimonio cultural</v>
      </c>
      <c r="M62" s="46" t="str">
        <f>IFERROR(VLOOKUP($C62,Dependencias!$A$2:$D$26,4,FALSE),"")</f>
        <v>Ivan Dario Quiñones Sanchez</v>
      </c>
      <c r="N62" s="43">
        <v>44887</v>
      </c>
      <c r="O62" s="47">
        <f>IF(N62="","Pendiente de respuesta",NETWORKDAYS(G62,N62,FESTIVOS!$A$2:$A$146))</f>
        <v>11</v>
      </c>
      <c r="P62" s="42" t="s">
        <v>297</v>
      </c>
      <c r="Q62" s="29"/>
    </row>
    <row r="63" spans="1:17" ht="17.25">
      <c r="A63" s="70" t="s">
        <v>47</v>
      </c>
      <c r="B63" s="70" t="s">
        <v>24</v>
      </c>
      <c r="C63" s="71">
        <v>700</v>
      </c>
      <c r="D63" s="40" t="s">
        <v>185</v>
      </c>
      <c r="E63" s="40">
        <v>4028232022</v>
      </c>
      <c r="F63" s="56">
        <v>20227100199022</v>
      </c>
      <c r="G63" s="48">
        <v>44873</v>
      </c>
      <c r="H63" s="49">
        <f>IF(G63="","",WORKDAY(G63,I63,FESTIVOS!$A$2:$V$146))</f>
        <v>44881</v>
      </c>
      <c r="I63" s="50">
        <f>IFERROR(IFERROR(IF(B63=VLOOKUP(B63,Dependencias!$J$3:$J$4,1,FALSE),VLOOKUP(B63,Dependencias!$J$3:$K$4,2,FALSE)),VLOOKUP(A63,Dependencias!$F$3:$I$15,4,FALSE)),"")</f>
        <v>5</v>
      </c>
      <c r="J63" s="42" t="s">
        <v>190</v>
      </c>
      <c r="K63" s="26" t="s">
        <v>298</v>
      </c>
      <c r="L63" s="46" t="str">
        <f>IFERROR(VLOOKUP($C63,Dependencias!$A$2:$D$26,2,FALSE),"")</f>
        <v>Direccion de Gestion Corporativa</v>
      </c>
      <c r="M63" s="46" t="str">
        <f>IFERROR(VLOOKUP($C63,Dependencias!$A$2:$D$26,4,FALSE),"")</f>
        <v>Yamile Borja Martinez</v>
      </c>
      <c r="N63" s="43">
        <v>44873</v>
      </c>
      <c r="O63" s="47">
        <f>IF(N63="","Pendiente de respuesta",NETWORKDAYS(G63,N63,FESTIVOS!$A$2:$A$146))</f>
        <v>1</v>
      </c>
      <c r="P63" s="42" t="s">
        <v>299</v>
      </c>
      <c r="Q63" s="29"/>
    </row>
    <row r="64" spans="1:17" ht="17.25">
      <c r="A64" s="70" t="s">
        <v>47</v>
      </c>
      <c r="B64" s="70" t="s">
        <v>186</v>
      </c>
      <c r="C64" s="71">
        <v>700</v>
      </c>
      <c r="D64" s="40" t="s">
        <v>185</v>
      </c>
      <c r="E64" s="40">
        <v>4051802022</v>
      </c>
      <c r="F64" s="56">
        <v>20227100199992</v>
      </c>
      <c r="G64" s="48">
        <v>44874</v>
      </c>
      <c r="H64" s="49">
        <f>IF(G64="","",WORKDAY(G64,I64,FESTIVOS!$A$2:$V$146))</f>
        <v>44889</v>
      </c>
      <c r="I64" s="50">
        <f>IFERROR(IFERROR(IF(B64=VLOOKUP(B64,Dependencias!$J$3:$J$4,1,FALSE),VLOOKUP(B64,Dependencias!$J$3:$K$4,2,FALSE)),VLOOKUP(A64,Dependencias!$F$3:$I$15,4,FALSE)),"")</f>
        <v>10</v>
      </c>
      <c r="J64" s="42" t="s">
        <v>153</v>
      </c>
      <c r="K64" s="42" t="s">
        <v>300</v>
      </c>
      <c r="L64" s="46" t="str">
        <f>IFERROR(VLOOKUP($C64,Dependencias!$A$2:$D$26,2,FALSE),"")</f>
        <v>Direccion de Gestion Corporativa</v>
      </c>
      <c r="M64" s="46" t="str">
        <f>IFERROR(VLOOKUP($C64,Dependencias!$A$2:$D$26,4,FALSE),"")</f>
        <v>Yamile Borja Martinez</v>
      </c>
      <c r="N64" s="43">
        <v>44883</v>
      </c>
      <c r="O64" s="47">
        <f>IF(N64="","Pendiente de respuesta",NETWORKDAYS(G64,N64,FESTIVOS!$A$2:$A$146))</f>
        <v>7</v>
      </c>
      <c r="P64" s="42" t="s">
        <v>301</v>
      </c>
      <c r="Q64" s="29"/>
    </row>
    <row r="65" spans="1:17" ht="17.25">
      <c r="A65" s="70" t="s">
        <v>42</v>
      </c>
      <c r="B65" s="70" t="s">
        <v>186</v>
      </c>
      <c r="C65" s="71">
        <v>220</v>
      </c>
      <c r="D65" s="40" t="s">
        <v>185</v>
      </c>
      <c r="E65" s="40">
        <v>4053072022</v>
      </c>
      <c r="F65" s="56">
        <v>20227100200112</v>
      </c>
      <c r="G65" s="48">
        <v>44874</v>
      </c>
      <c r="H65" s="49">
        <f>IF(G65="","",WORKDAY(G65,I65,FESTIVOS!$A$2:$V$146))</f>
        <v>44896</v>
      </c>
      <c r="I65" s="50">
        <f>IFERROR(IFERROR(IF(B65=VLOOKUP(B65,Dependencias!$J$3:$J$4,1,FALSE),VLOOKUP(B65,Dependencias!$J$3:$K$4,2,FALSE)),VLOOKUP(A65,Dependencias!$F$3:$I$15,4,FALSE)),"")</f>
        <v>15</v>
      </c>
      <c r="J65" s="42" t="s">
        <v>187</v>
      </c>
      <c r="K65" s="26" t="s">
        <v>302</v>
      </c>
      <c r="L65" s="46" t="str">
        <f>IFERROR(VLOOKUP($C65,Dependencias!$A$2:$D$26,2,FALSE),"")</f>
        <v>Dirección de Fomento</v>
      </c>
      <c r="M65" s="46" t="str">
        <f>IFERROR(VLOOKUP($C65,Dependencias!$A$2:$D$26,4,FALSE),"")</f>
        <v>Liliana Marcela Pamplona Romero</v>
      </c>
      <c r="N65" s="43">
        <v>44889</v>
      </c>
      <c r="O65" s="47">
        <f>IF(N65="","Pendiente de respuesta",NETWORKDAYS(G65,N65,FESTIVOS!$A$2:$A$146))</f>
        <v>11</v>
      </c>
      <c r="P65" s="42" t="s">
        <v>303</v>
      </c>
      <c r="Q65" s="29"/>
    </row>
    <row r="66" spans="1:17" ht="17.25">
      <c r="A66" s="70" t="s">
        <v>67</v>
      </c>
      <c r="B66" s="70" t="s">
        <v>186</v>
      </c>
      <c r="C66" s="71">
        <v>240</v>
      </c>
      <c r="D66" s="42" t="s">
        <v>185</v>
      </c>
      <c r="E66" s="42">
        <v>3909182022</v>
      </c>
      <c r="F66" s="53">
        <v>20227100198502</v>
      </c>
      <c r="G66" s="51">
        <v>44874</v>
      </c>
      <c r="H66" s="45">
        <f>IF(G66="","",WORKDAY(G66,I66,FESTIVOS!$A$2:$V$146))</f>
        <v>44896</v>
      </c>
      <c r="I66" s="44">
        <f>IFERROR(IFERROR(IF(B66=VLOOKUP(B66,Dependencias!$J$3:$J$4,1,FALSE),VLOOKUP(B66,Dependencias!$J$3:$K$4,2,FALSE)),VLOOKUP(A66,Dependencias!$F$3:$I$15,4,FALSE)),"")</f>
        <v>15</v>
      </c>
      <c r="J66" s="42" t="s">
        <v>196</v>
      </c>
      <c r="K66" s="42" t="s">
        <v>274</v>
      </c>
      <c r="L66" s="46" t="str">
        <f>IFERROR(VLOOKUP($C66,Dependencias!$A$2:$D$26,2,FALSE),"")</f>
        <v>Dirección de Economia, Estudios y Politica</v>
      </c>
      <c r="M66" s="46" t="str">
        <f>IFERROR(VLOOKUP($C66,Dependencias!$A$2:$D$26,4,FALSE),"")</f>
        <v>Alejandro Franco Plata</v>
      </c>
      <c r="N66" s="43">
        <v>44875</v>
      </c>
      <c r="O66" s="47">
        <f>IF(N66="","Pendiente de respuesta",NETWORKDAYS(G66,N66,FESTIVOS!$A$2:$A$146))</f>
        <v>2</v>
      </c>
      <c r="P66" s="42" t="s">
        <v>275</v>
      </c>
      <c r="Q66" s="29"/>
    </row>
    <row r="67" spans="1:17" ht="17.25">
      <c r="A67" s="70" t="s">
        <v>52</v>
      </c>
      <c r="B67" s="70" t="s">
        <v>186</v>
      </c>
      <c r="C67" s="71">
        <v>700</v>
      </c>
      <c r="D67" s="42" t="s">
        <v>188</v>
      </c>
      <c r="E67" s="42">
        <v>4012082022</v>
      </c>
      <c r="F67" s="53">
        <v>20227100200562</v>
      </c>
      <c r="G67" s="51">
        <v>44874</v>
      </c>
      <c r="H67" s="45">
        <f>IF(G67="","",WORKDAY(G67,I67,FESTIVOS!$A$2:$V$146))</f>
        <v>44889</v>
      </c>
      <c r="I67" s="44">
        <f>IFERROR(IFERROR(IF(B67=VLOOKUP(B67,Dependencias!$J$3:$J$4,1,FALSE),VLOOKUP(B67,Dependencias!$J$3:$K$4,2,FALSE)),VLOOKUP(A67,Dependencias!$F$3:$I$15,4,FALSE)),"")</f>
        <v>10</v>
      </c>
      <c r="J67" s="42" t="s">
        <v>153</v>
      </c>
      <c r="K67" s="42" t="s">
        <v>304</v>
      </c>
      <c r="L67" s="46" t="str">
        <f>IFERROR(VLOOKUP($C67,Dependencias!$A$2:$D$26,2,FALSE),"")</f>
        <v>Direccion de Gestion Corporativa</v>
      </c>
      <c r="M67" s="46" t="str">
        <f>IFERROR(VLOOKUP($C67,Dependencias!$A$2:$D$26,4,FALSE),"")</f>
        <v>Yamile Borja Martinez</v>
      </c>
      <c r="N67" s="43">
        <v>44889</v>
      </c>
      <c r="O67" s="47">
        <f>IF(N67="","Pendiente de respuesta",NETWORKDAYS(G67,N67,FESTIVOS!$A$2:$A$146))</f>
        <v>11</v>
      </c>
      <c r="P67" s="42" t="s">
        <v>305</v>
      </c>
      <c r="Q67" s="29"/>
    </row>
    <row r="68" spans="1:17" ht="17.25">
      <c r="A68" s="70" t="s">
        <v>42</v>
      </c>
      <c r="B68" s="70" t="s">
        <v>24</v>
      </c>
      <c r="C68" s="71">
        <v>700</v>
      </c>
      <c r="D68" s="42" t="s">
        <v>188</v>
      </c>
      <c r="E68" s="42">
        <v>4049032022</v>
      </c>
      <c r="F68" s="53">
        <v>20227100201202</v>
      </c>
      <c r="G68" s="51">
        <v>44874</v>
      </c>
      <c r="H68" s="45">
        <f>IF(G68="","",WORKDAY(G68,I68,FESTIVOS!$A$2:$V$146))</f>
        <v>44882</v>
      </c>
      <c r="I68" s="44">
        <f>IFERROR(IFERROR(IF(B68=VLOOKUP(B68,Dependencias!$J$3:$J$4,1,FALSE),VLOOKUP(B68,Dependencias!$J$3:$K$4,2,FALSE)),VLOOKUP(A68,Dependencias!$F$3:$I$15,4,FALSE)),"")</f>
        <v>5</v>
      </c>
      <c r="J68" s="42" t="s">
        <v>190</v>
      </c>
      <c r="K68" s="42" t="s">
        <v>306</v>
      </c>
      <c r="L68" s="46" t="str">
        <f>IFERROR(VLOOKUP($C68,Dependencias!$A$2:$D$26,2,FALSE),"")</f>
        <v>Direccion de Gestion Corporativa</v>
      </c>
      <c r="M68" s="46" t="str">
        <f>IFERROR(VLOOKUP($C68,Dependencias!$A$2:$D$26,4,FALSE),"")</f>
        <v>Yamile Borja Martinez</v>
      </c>
      <c r="N68" s="43">
        <v>44874</v>
      </c>
      <c r="O68" s="47">
        <f>IF(N68="","Pendiente de respuesta",NETWORKDAYS(G68,N68,FESTIVOS!$A$2:$A$146))</f>
        <v>1</v>
      </c>
      <c r="P68" s="42" t="s">
        <v>195</v>
      </c>
      <c r="Q68" s="29"/>
    </row>
    <row r="69" spans="1:17" ht="17.25">
      <c r="A69" s="70" t="s">
        <v>42</v>
      </c>
      <c r="B69" s="70" t="s">
        <v>186</v>
      </c>
      <c r="C69" s="71">
        <v>330</v>
      </c>
      <c r="D69" s="42" t="s">
        <v>185</v>
      </c>
      <c r="E69" s="42">
        <v>4052842022</v>
      </c>
      <c r="F69" s="53">
        <v>20227100200092</v>
      </c>
      <c r="G69" s="51">
        <v>44874</v>
      </c>
      <c r="H69" s="45">
        <f>IF(G69="","",WORKDAY(G69,I69,FESTIVOS!$A$2:$V$146))</f>
        <v>44896</v>
      </c>
      <c r="I69" s="44">
        <f>IFERROR(IFERROR(IF(B69=VLOOKUP(B69,Dependencias!$J$3:$J$4,1,FALSE),VLOOKUP(B69,Dependencias!$J$3:$K$4,2,FALSE)),VLOOKUP(A69,Dependencias!$F$3:$I$15,4,FALSE)),"")</f>
        <v>15</v>
      </c>
      <c r="J69" s="42" t="s">
        <v>144</v>
      </c>
      <c r="K69" s="42" t="s">
        <v>307</v>
      </c>
      <c r="L69" s="46" t="str">
        <f>IFERROR(VLOOKUP($C69,Dependencias!$A$2:$D$26,2,FALSE),"")</f>
        <v>Subdirección de Infraestructura y patrimonio cultural</v>
      </c>
      <c r="M69" s="46" t="str">
        <f>IFERROR(VLOOKUP($C69,Dependencias!$A$2:$D$26,4,FALSE),"")</f>
        <v>Ivan Dario Quiñones Sanchez</v>
      </c>
      <c r="N69" s="43">
        <v>44880</v>
      </c>
      <c r="O69" s="47">
        <f>IF(N69="","Pendiente de respuesta",NETWORKDAYS(G69,N69,FESTIVOS!$A$2:$A$146))</f>
        <v>4</v>
      </c>
      <c r="P69" s="42" t="s">
        <v>308</v>
      </c>
      <c r="Q69" s="29"/>
    </row>
    <row r="70" spans="1:17" ht="17.25">
      <c r="A70" s="70" t="s">
        <v>42</v>
      </c>
      <c r="B70" s="70" t="s">
        <v>186</v>
      </c>
      <c r="C70" s="71">
        <v>710</v>
      </c>
      <c r="D70" s="42" t="s">
        <v>185</v>
      </c>
      <c r="E70" s="42">
        <v>4054092022</v>
      </c>
      <c r="F70" s="53">
        <v>20227100200182</v>
      </c>
      <c r="G70" s="51">
        <v>44874</v>
      </c>
      <c r="H70" s="45">
        <f>IF(G70="","",WORKDAY(G70,I70,FESTIVOS!$A$2:$V$146))</f>
        <v>44896</v>
      </c>
      <c r="I70" s="44">
        <f>IFERROR(IFERROR(IF(B70=VLOOKUP(B70,Dependencias!$J$3:$J$4,1,FALSE),VLOOKUP(B70,Dependencias!$J$3:$K$4,2,FALSE)),VLOOKUP(A70,Dependencias!$F$3:$I$15,4,FALSE)),"")</f>
        <v>15</v>
      </c>
      <c r="J70" s="42" t="s">
        <v>138</v>
      </c>
      <c r="K70" s="42" t="s">
        <v>200</v>
      </c>
      <c r="L70" s="46" t="str">
        <f>IFERROR(VLOOKUP($C70,Dependencias!$A$2:$D$26,2,FALSE),"")</f>
        <v>Grupo Interno de Trabajo de Gestion de Servicios Administrativos</v>
      </c>
      <c r="M70" s="46" t="str">
        <f>IFERROR(VLOOKUP($C70,Dependencias!$A$2:$D$26,4,FALSE),"")</f>
        <v>Rafael Arturo Berrio Escobar</v>
      </c>
      <c r="N70" s="43">
        <v>44882</v>
      </c>
      <c r="O70" s="47">
        <f>IF(N70="","Pendiente de respuesta",NETWORKDAYS(G70,N70,FESTIVOS!$A$2:$A$146))</f>
        <v>6</v>
      </c>
      <c r="P70" s="42" t="s">
        <v>309</v>
      </c>
      <c r="Q70" s="29"/>
    </row>
    <row r="71" spans="1:17" ht="17.25">
      <c r="A71" s="70" t="s">
        <v>42</v>
      </c>
      <c r="B71" s="70" t="s">
        <v>186</v>
      </c>
      <c r="C71" s="71">
        <v>330</v>
      </c>
      <c r="D71" s="42" t="s">
        <v>192</v>
      </c>
      <c r="E71" s="42">
        <v>4058482022</v>
      </c>
      <c r="F71" s="53">
        <v>20227100200332</v>
      </c>
      <c r="G71" s="51">
        <v>44874</v>
      </c>
      <c r="H71" s="45">
        <f>IF(G71="","",WORKDAY(G71,I71,FESTIVOS!$A$2:$V$146))</f>
        <v>44896</v>
      </c>
      <c r="I71" s="44">
        <f>IFERROR(IFERROR(IF(B71=VLOOKUP(B71,Dependencias!$J$3:$J$4,1,FALSE),VLOOKUP(B71,Dependencias!$J$3:$K$4,2,FALSE)),VLOOKUP(A71,Dependencias!$F$3:$I$15,4,FALSE)),"")</f>
        <v>15</v>
      </c>
      <c r="J71" s="42" t="s">
        <v>144</v>
      </c>
      <c r="K71" s="42" t="s">
        <v>257</v>
      </c>
      <c r="L71" s="46" t="str">
        <f>IFERROR(VLOOKUP($C71,Dependencias!$A$2:$D$26,2,FALSE),"")</f>
        <v>Subdirección de Infraestructura y patrimonio cultural</v>
      </c>
      <c r="M71" s="46" t="str">
        <f>IFERROR(VLOOKUP($C71,Dependencias!$A$2:$D$26,4,FALSE),"")</f>
        <v>Ivan Dario Quiñones Sanchez</v>
      </c>
      <c r="N71" s="43">
        <v>44894</v>
      </c>
      <c r="O71" s="47">
        <f>IF(N71="","Pendiente de respuesta",NETWORKDAYS(G71,N71,FESTIVOS!$A$2:$A$146))</f>
        <v>14</v>
      </c>
      <c r="P71" s="42" t="s">
        <v>310</v>
      </c>
      <c r="Q71" s="29"/>
    </row>
    <row r="72" spans="1:17" ht="17.25">
      <c r="A72" s="70" t="s">
        <v>47</v>
      </c>
      <c r="B72" s="70" t="s">
        <v>186</v>
      </c>
      <c r="C72" s="71">
        <v>300</v>
      </c>
      <c r="D72" s="42" t="s">
        <v>185</v>
      </c>
      <c r="E72" s="42">
        <v>4061132022</v>
      </c>
      <c r="F72" s="53">
        <v>20227100200392</v>
      </c>
      <c r="G72" s="51">
        <v>44874</v>
      </c>
      <c r="H72" s="45">
        <f>IF(G72="","",WORKDAY(G72,I72,FESTIVOS!$A$2:$V$146))</f>
        <v>44889</v>
      </c>
      <c r="I72" s="44">
        <f>IFERROR(IFERROR(IF(B72=VLOOKUP(B72,Dependencias!$J$3:$J$4,1,FALSE),VLOOKUP(B72,Dependencias!$J$3:$K$4,2,FALSE)),VLOOKUP(A72,Dependencias!$F$3:$I$15,4,FALSE)),"")</f>
        <v>10</v>
      </c>
      <c r="J72" s="42" t="s">
        <v>144</v>
      </c>
      <c r="K72" s="42" t="s">
        <v>311</v>
      </c>
      <c r="L72" s="46" t="str">
        <f>IFERROR(VLOOKUP($C72,Dependencias!$A$2:$D$26,2,FALSE),"")</f>
        <v>Dirección de Arte, Cultura y Patrimonio</v>
      </c>
      <c r="M72" s="46" t="str">
        <f>IFERROR(VLOOKUP($C72,Dependencias!$A$2:$D$26,4,FALSE),"")</f>
        <v>Jaime Andrés Tenorio Tascon</v>
      </c>
      <c r="N72" s="43">
        <v>44887</v>
      </c>
      <c r="O72" s="47">
        <f>IF(N72="","Pendiente de respuesta",NETWORKDAYS(G72,N72,FESTIVOS!$A$2:$A$146))</f>
        <v>9</v>
      </c>
      <c r="P72" s="42" t="s">
        <v>312</v>
      </c>
      <c r="Q72" s="29"/>
    </row>
    <row r="73" spans="1:17" ht="17.25">
      <c r="A73" s="70" t="s">
        <v>47</v>
      </c>
      <c r="B73" s="70" t="s">
        <v>24</v>
      </c>
      <c r="C73" s="71">
        <v>700</v>
      </c>
      <c r="D73" s="42" t="s">
        <v>185</v>
      </c>
      <c r="E73" s="42">
        <v>4056852022</v>
      </c>
      <c r="F73" s="53">
        <v>20227100200262</v>
      </c>
      <c r="G73" s="51">
        <v>44874</v>
      </c>
      <c r="H73" s="45">
        <f>IF(G73="","",WORKDAY(G73,I73,FESTIVOS!$A$2:$V$146))</f>
        <v>44882</v>
      </c>
      <c r="I73" s="44">
        <f>IFERROR(IFERROR(IF(B73=VLOOKUP(B73,Dependencias!$J$3:$J$4,1,FALSE),VLOOKUP(B73,Dependencias!$J$3:$K$4,2,FALSE)),VLOOKUP(A73,Dependencias!$F$3:$I$15,4,FALSE)),"")</f>
        <v>5</v>
      </c>
      <c r="J73" s="42" t="s">
        <v>190</v>
      </c>
      <c r="K73" s="26" t="s">
        <v>313</v>
      </c>
      <c r="L73" s="46" t="str">
        <f>IFERROR(VLOOKUP($C73,Dependencias!$A$2:$D$26,2,FALSE),"")</f>
        <v>Direccion de Gestion Corporativa</v>
      </c>
      <c r="M73" s="46" t="str">
        <f>IFERROR(VLOOKUP($C73,Dependencias!$A$2:$D$26,4,FALSE),"")</f>
        <v>Yamile Borja Martinez</v>
      </c>
      <c r="N73" s="43">
        <v>44882</v>
      </c>
      <c r="O73" s="47">
        <f>IF(N73="","Pendiente de respuesta",NETWORKDAYS(G73,N73,FESTIVOS!$A$2:$A$146))</f>
        <v>6</v>
      </c>
      <c r="P73" s="42" t="s">
        <v>314</v>
      </c>
      <c r="Q73" s="29"/>
    </row>
    <row r="74" spans="1:17" ht="17.25">
      <c r="A74" s="70" t="s">
        <v>47</v>
      </c>
      <c r="B74" s="70" t="s">
        <v>24</v>
      </c>
      <c r="C74" s="71">
        <v>700</v>
      </c>
      <c r="D74" s="42" t="s">
        <v>185</v>
      </c>
      <c r="E74" s="42">
        <v>4066262022</v>
      </c>
      <c r="F74" s="53">
        <v>20227100200532</v>
      </c>
      <c r="G74" s="51">
        <v>44874</v>
      </c>
      <c r="H74" s="45">
        <f>IF(G74="","",WORKDAY(G74,I74,FESTIVOS!$A$2:$V$146))</f>
        <v>44882</v>
      </c>
      <c r="I74" s="44">
        <f>IFERROR(IFERROR(IF(B74=VLOOKUP(B74,Dependencias!$J$3:$J$4,1,FALSE),VLOOKUP(B74,Dependencias!$J$3:$K$4,2,FALSE)),VLOOKUP(A74,Dependencias!$F$3:$I$15,4,FALSE)),"")</f>
        <v>5</v>
      </c>
      <c r="J74" s="42" t="s">
        <v>190</v>
      </c>
      <c r="K74" s="42" t="s">
        <v>315</v>
      </c>
      <c r="L74" s="46" t="str">
        <f>IFERROR(VLOOKUP($C74,Dependencias!$A$2:$D$26,2,FALSE),"")</f>
        <v>Direccion de Gestion Corporativa</v>
      </c>
      <c r="M74" s="46" t="str">
        <f>IFERROR(VLOOKUP($C74,Dependencias!$A$2:$D$26,4,FALSE),"")</f>
        <v>Yamile Borja Martinez</v>
      </c>
      <c r="N74" s="43">
        <v>44875</v>
      </c>
      <c r="O74" s="47">
        <f>IF(N74="","Pendiente de respuesta",NETWORKDAYS(G74,N74,FESTIVOS!$A$2:$A$146))</f>
        <v>2</v>
      </c>
      <c r="P74" s="42" t="s">
        <v>195</v>
      </c>
      <c r="Q74" s="29"/>
    </row>
    <row r="75" spans="1:17" ht="17.25">
      <c r="A75" s="70" t="s">
        <v>47</v>
      </c>
      <c r="B75" s="70" t="s">
        <v>186</v>
      </c>
      <c r="C75" s="71">
        <v>330</v>
      </c>
      <c r="D75" s="42" t="s">
        <v>185</v>
      </c>
      <c r="E75" s="42">
        <v>4060962022</v>
      </c>
      <c r="F75" s="53">
        <v>20227100200382</v>
      </c>
      <c r="G75" s="51">
        <v>44874</v>
      </c>
      <c r="H75" s="45">
        <f>IF(G75="","",WORKDAY(G75,I75,FESTIVOS!$A$2:$V$146))</f>
        <v>44889</v>
      </c>
      <c r="I75" s="44">
        <f>IFERROR(IFERROR(IF(B75=VLOOKUP(B75,Dependencias!$J$3:$J$4,1,FALSE),VLOOKUP(B75,Dependencias!$J$3:$K$4,2,FALSE)),VLOOKUP(A75,Dependencias!$F$3:$I$15,4,FALSE)),"")</f>
        <v>10</v>
      </c>
      <c r="J75" s="42" t="s">
        <v>144</v>
      </c>
      <c r="K75" s="26" t="s">
        <v>316</v>
      </c>
      <c r="L75" s="46" t="str">
        <f>IFERROR(VLOOKUP($C75,Dependencias!$A$2:$D$26,2,FALSE),"")</f>
        <v>Subdirección de Infraestructura y patrimonio cultural</v>
      </c>
      <c r="M75" s="46" t="str">
        <f>IFERROR(VLOOKUP($C75,Dependencias!$A$2:$D$26,4,FALSE),"")</f>
        <v>Ivan Dario Quiñones Sanchez</v>
      </c>
      <c r="N75" s="43">
        <v>44876</v>
      </c>
      <c r="O75" s="47">
        <f>IF(N75="","Pendiente de respuesta",NETWORKDAYS(G75,N75,FESTIVOS!$A$2:$A$146))</f>
        <v>3</v>
      </c>
      <c r="P75" s="42" t="s">
        <v>204</v>
      </c>
      <c r="Q75" s="29"/>
    </row>
    <row r="76" spans="1:17" ht="17.25">
      <c r="A76" s="70" t="s">
        <v>67</v>
      </c>
      <c r="B76" s="70" t="s">
        <v>186</v>
      </c>
      <c r="C76" s="71">
        <v>700</v>
      </c>
      <c r="D76" s="42" t="s">
        <v>188</v>
      </c>
      <c r="E76" s="40">
        <v>4049062022</v>
      </c>
      <c r="F76" s="56">
        <v>20227100200962</v>
      </c>
      <c r="G76" s="51">
        <v>44874</v>
      </c>
      <c r="H76" s="45">
        <f>IF(G76="","",WORKDAY(G76,I76,FESTIVOS!$A$2:$V$146))</f>
        <v>44896</v>
      </c>
      <c r="I76" s="44">
        <f>IFERROR(IFERROR(IF(B76=VLOOKUP(B76,Dependencias!$J$3:$J$4,1,FALSE),VLOOKUP(B76,Dependencias!$J$3:$K$4,2,FALSE)),VLOOKUP(A76,Dependencias!$F$3:$I$15,4,FALSE)),"")</f>
        <v>15</v>
      </c>
      <c r="J76" s="42" t="s">
        <v>190</v>
      </c>
      <c r="K76" s="3" t="s">
        <v>317</v>
      </c>
      <c r="L76" s="46" t="str">
        <f>IFERROR(VLOOKUP($C76,Dependencias!$A$2:$D$26,2,FALSE),"")</f>
        <v>Direccion de Gestion Corporativa</v>
      </c>
      <c r="M76" s="46" t="str">
        <f>IFERROR(VLOOKUP($C76,Dependencias!$A$2:$D$26,4,FALSE),"")</f>
        <v>Yamile Borja Martinez</v>
      </c>
      <c r="N76" s="43">
        <v>44875</v>
      </c>
      <c r="O76" s="47">
        <f>IF(N76="","Pendiente de respuesta",NETWORKDAYS(G76,N76,FESTIVOS!$A$2:$A$146))</f>
        <v>2</v>
      </c>
      <c r="P76" s="42" t="s">
        <v>318</v>
      </c>
      <c r="Q76" s="29"/>
    </row>
    <row r="77" spans="1:17" ht="17.25">
      <c r="A77" s="70" t="s">
        <v>47</v>
      </c>
      <c r="B77" s="70" t="s">
        <v>24</v>
      </c>
      <c r="C77" s="71">
        <v>700</v>
      </c>
      <c r="D77" s="42" t="s">
        <v>188</v>
      </c>
      <c r="E77" s="42">
        <v>4069962022</v>
      </c>
      <c r="F77" s="56">
        <v>20227100201012</v>
      </c>
      <c r="G77" s="51">
        <v>44874</v>
      </c>
      <c r="H77" s="45">
        <f>IF(G77="","",WORKDAY(G77,I77,FESTIVOS!$A$2:$V$146))</f>
        <v>44882</v>
      </c>
      <c r="I77" s="44">
        <f>IFERROR(IFERROR(IF(B77=VLOOKUP(B77,Dependencias!$J$3:$J$4,1,FALSE),VLOOKUP(B77,Dependencias!$J$3:$K$4,2,FALSE)),VLOOKUP(A77,Dependencias!$F$3:$I$15,4,FALSE)),"")</f>
        <v>5</v>
      </c>
      <c r="J77" s="42" t="s">
        <v>190</v>
      </c>
      <c r="K77" s="42" t="s">
        <v>319</v>
      </c>
      <c r="L77" s="46" t="str">
        <f>IFERROR(VLOOKUP($C77,Dependencias!$A$2:$D$26,2,FALSE),"")</f>
        <v>Direccion de Gestion Corporativa</v>
      </c>
      <c r="M77" s="46" t="str">
        <f>IFERROR(VLOOKUP($C77,Dependencias!$A$2:$D$26,4,FALSE),"")</f>
        <v>Yamile Borja Martinez</v>
      </c>
      <c r="N77" s="43">
        <v>44880</v>
      </c>
      <c r="O77" s="47">
        <f>IF(N77="","Pendiente de respuesta",NETWORKDAYS(G77,N77,FESTIVOS!$A$2:$A$146))</f>
        <v>4</v>
      </c>
      <c r="P77" s="42" t="s">
        <v>320</v>
      </c>
      <c r="Q77" s="29"/>
    </row>
    <row r="78" spans="1:17" ht="17.25">
      <c r="A78" s="70" t="s">
        <v>47</v>
      </c>
      <c r="B78" s="70" t="s">
        <v>186</v>
      </c>
      <c r="C78" s="71">
        <v>310</v>
      </c>
      <c r="D78" s="42" t="s">
        <v>185</v>
      </c>
      <c r="E78" s="42">
        <v>4079222022</v>
      </c>
      <c r="F78" s="53">
        <v>20227100200942</v>
      </c>
      <c r="G78" s="51">
        <v>44875</v>
      </c>
      <c r="H78" s="45">
        <f>IF(G78="","",WORKDAY(G78,I78,FESTIVOS!$A$2:$V$146))</f>
        <v>44890</v>
      </c>
      <c r="I78" s="44">
        <f>IFERROR(IFERROR(IF(B78=VLOOKUP(B78,Dependencias!$J$3:$J$4,1,FALSE),VLOOKUP(B78,Dependencias!$J$3:$K$4,2,FALSE)),VLOOKUP(A78,Dependencias!$F$3:$I$15,4,FALSE)),"")</f>
        <v>10</v>
      </c>
      <c r="J78" s="42" t="s">
        <v>142</v>
      </c>
      <c r="K78" s="26" t="s">
        <v>321</v>
      </c>
      <c r="L78" s="46" t="str">
        <f>IFERROR(VLOOKUP($C78,Dependencias!$A$2:$D$26,2,FALSE),"")</f>
        <v>Subdirección de Gestión Cultural y Artística</v>
      </c>
      <c r="M78" s="46" t="str">
        <f>IFERROR(VLOOKUP($C78,Dependencias!$A$2:$D$26,4,FALSE),"")</f>
        <v>Ines Elvira Montealegre Martinez</v>
      </c>
      <c r="N78" s="43">
        <v>44890</v>
      </c>
      <c r="O78" s="47">
        <f>IF(N78="","Pendiente de respuesta",NETWORKDAYS(G78,N78,FESTIVOS!$A$2:$A$146))</f>
        <v>11</v>
      </c>
      <c r="P78" s="42" t="s">
        <v>322</v>
      </c>
      <c r="Q78" s="29"/>
    </row>
    <row r="79" spans="1:17" ht="17.25">
      <c r="A79" s="70" t="s">
        <v>42</v>
      </c>
      <c r="B79" s="70" t="s">
        <v>24</v>
      </c>
      <c r="C79" s="71">
        <v>700</v>
      </c>
      <c r="D79" s="42" t="s">
        <v>185</v>
      </c>
      <c r="E79" s="42">
        <v>4079642022</v>
      </c>
      <c r="F79" s="53">
        <v>20227100200922</v>
      </c>
      <c r="G79" s="51">
        <v>44875</v>
      </c>
      <c r="H79" s="45">
        <f>IF(G79="","",WORKDAY(G79,I79,FESTIVOS!$A$2:$V$146))</f>
        <v>44883</v>
      </c>
      <c r="I79" s="44">
        <f>IFERROR(IFERROR(IF(B79=VLOOKUP(B79,Dependencias!$J$3:$J$4,1,FALSE),VLOOKUP(B79,Dependencias!$J$3:$K$4,2,FALSE)),VLOOKUP(A79,Dependencias!$F$3:$I$15,4,FALSE)),"")</f>
        <v>5</v>
      </c>
      <c r="J79" s="42" t="s">
        <v>190</v>
      </c>
      <c r="K79" s="42" t="s">
        <v>323</v>
      </c>
      <c r="L79" s="46" t="str">
        <f>IFERROR(VLOOKUP($C79,Dependencias!$A$2:$D$26,2,FALSE),"")</f>
        <v>Direccion de Gestion Corporativa</v>
      </c>
      <c r="M79" s="46" t="str">
        <f>IFERROR(VLOOKUP($C79,Dependencias!$A$2:$D$26,4,FALSE),"")</f>
        <v>Yamile Borja Martinez</v>
      </c>
      <c r="N79" s="43">
        <v>44883</v>
      </c>
      <c r="O79" s="47">
        <f>IF(N79="","Pendiente de respuesta",NETWORKDAYS(G79,N79,FESTIVOS!$A$2:$A$146))</f>
        <v>6</v>
      </c>
      <c r="P79" s="42" t="s">
        <v>324</v>
      </c>
      <c r="Q79" s="29"/>
    </row>
    <row r="80" spans="1:17" ht="17.25">
      <c r="A80" s="70" t="s">
        <v>47</v>
      </c>
      <c r="B80" s="70" t="s">
        <v>186</v>
      </c>
      <c r="C80" s="71">
        <v>910</v>
      </c>
      <c r="D80" s="42" t="s">
        <v>185</v>
      </c>
      <c r="E80" s="42">
        <v>4085422022</v>
      </c>
      <c r="F80" s="53">
        <v>20227100201082</v>
      </c>
      <c r="G80" s="51">
        <v>44875</v>
      </c>
      <c r="H80" s="45">
        <f>IF(G80="","",WORKDAY(G80,I80,FESTIVOS!$A$2:$V$146))</f>
        <v>44890</v>
      </c>
      <c r="I80" s="44">
        <f>IFERROR(IFERROR(IF(B80=VLOOKUP(B80,Dependencias!$J$3:$J$4,1,FALSE),VLOOKUP(B80,Dependencias!$J$3:$K$4,2,FALSE)),VLOOKUP(A80,Dependencias!$F$3:$I$15,4,FALSE)),"")</f>
        <v>10</v>
      </c>
      <c r="J80" s="42" t="s">
        <v>142</v>
      </c>
      <c r="K80" s="42" t="s">
        <v>325</v>
      </c>
      <c r="L80" s="46" t="str">
        <f>IFERROR(VLOOKUP($C80,Dependencias!$A$2:$D$26,2,FALSE),"")</f>
        <v>Direccion Observatorio y Gestion del Conocimiento Cultural</v>
      </c>
      <c r="M80" s="46" t="str">
        <f>IFERROR(VLOOKUP($C80,Dependencias!$A$2:$D$26,4,FALSE),"")</f>
        <v>Christian Camilo Tiria Buitrago</v>
      </c>
      <c r="N80" s="43">
        <v>44889</v>
      </c>
      <c r="O80" s="47">
        <f>IF(N80="","Pendiente de respuesta",NETWORKDAYS(G80,N80,FESTIVOS!$A$2:$A$146))</f>
        <v>10</v>
      </c>
      <c r="P80" s="42" t="s">
        <v>326</v>
      </c>
      <c r="Q80" s="29"/>
    </row>
    <row r="81" spans="1:17" ht="17.25">
      <c r="A81" s="70" t="s">
        <v>47</v>
      </c>
      <c r="B81" s="70" t="s">
        <v>186</v>
      </c>
      <c r="C81" s="71">
        <v>220</v>
      </c>
      <c r="D81" s="42" t="s">
        <v>185</v>
      </c>
      <c r="E81" s="42">
        <v>4087982022</v>
      </c>
      <c r="F81" s="53">
        <v>20227100201212</v>
      </c>
      <c r="G81" s="51">
        <v>44875</v>
      </c>
      <c r="H81" s="45">
        <f>IF(G81="","",WORKDAY(G81,I81,FESTIVOS!$A$2:$V$146))</f>
        <v>44890</v>
      </c>
      <c r="I81" s="44">
        <f>IFERROR(IFERROR(IF(B81=VLOOKUP(B81,Dependencias!$J$3:$J$4,1,FALSE),VLOOKUP(B81,Dependencias!$J$3:$K$4,2,FALSE)),VLOOKUP(A81,Dependencias!$F$3:$I$15,4,FALSE)),"")</f>
        <v>10</v>
      </c>
      <c r="J81" s="42" t="s">
        <v>191</v>
      </c>
      <c r="K81" s="42" t="s">
        <v>327</v>
      </c>
      <c r="L81" s="46" t="str">
        <f>IFERROR(VLOOKUP($C81,Dependencias!$A$2:$D$26,2,FALSE),"")</f>
        <v>Dirección de Fomento</v>
      </c>
      <c r="M81" s="46" t="str">
        <f>IFERROR(VLOOKUP($C81,Dependencias!$A$2:$D$26,4,FALSE),"")</f>
        <v>Liliana Marcela Pamplona Romero</v>
      </c>
      <c r="N81" s="43">
        <v>44886</v>
      </c>
      <c r="O81" s="47">
        <f>IF(N81="","Pendiente de respuesta",NETWORKDAYS(G81,N81,FESTIVOS!$A$2:$A$146))</f>
        <v>7</v>
      </c>
      <c r="P81" s="42" t="s">
        <v>328</v>
      </c>
      <c r="Q81" s="29"/>
    </row>
    <row r="82" spans="1:17" ht="17.25">
      <c r="A82" s="70" t="s">
        <v>42</v>
      </c>
      <c r="B82" s="70" t="s">
        <v>186</v>
      </c>
      <c r="C82" s="71">
        <v>310</v>
      </c>
      <c r="D82" s="42" t="s">
        <v>188</v>
      </c>
      <c r="E82" s="42">
        <v>4008832022</v>
      </c>
      <c r="F82" s="53">
        <v>20227100201252</v>
      </c>
      <c r="G82" s="51">
        <v>44874</v>
      </c>
      <c r="H82" s="45">
        <f>IF(G82="","",WORKDAY(G82,I82,FESTIVOS!$A$2:$V$146))</f>
        <v>44896</v>
      </c>
      <c r="I82" s="44">
        <f>IFERROR(IFERROR(IF(B82=VLOOKUP(B82,Dependencias!$J$3:$J$4,1,FALSE),VLOOKUP(B82,Dependencias!$J$3:$K$4,2,FALSE)),VLOOKUP(A82,Dependencias!$F$3:$I$15,4,FALSE)),"")</f>
        <v>15</v>
      </c>
      <c r="J82" s="42" t="s">
        <v>142</v>
      </c>
      <c r="K82" s="42" t="s">
        <v>329</v>
      </c>
      <c r="L82" s="46" t="str">
        <f>IFERROR(VLOOKUP($C82,Dependencias!$A$2:$D$26,2,FALSE),"")</f>
        <v>Subdirección de Gestión Cultural y Artística</v>
      </c>
      <c r="M82" s="46" t="str">
        <f>IFERROR(VLOOKUP($C82,Dependencias!$A$2:$D$26,4,FALSE),"")</f>
        <v>Ines Elvira Montealegre Martinez</v>
      </c>
      <c r="N82" s="43">
        <v>44893</v>
      </c>
      <c r="O82" s="47">
        <f>IF(N82="","Pendiente de respuesta",NETWORKDAYS(G82,N82,FESTIVOS!$A$2:$A$146))</f>
        <v>13</v>
      </c>
      <c r="P82" s="42" t="s">
        <v>330</v>
      </c>
      <c r="Q82" s="29"/>
    </row>
    <row r="83" spans="1:17" ht="17.25">
      <c r="A83" s="70" t="s">
        <v>47</v>
      </c>
      <c r="B83" s="70" t="s">
        <v>24</v>
      </c>
      <c r="C83" s="71">
        <v>700</v>
      </c>
      <c r="D83" s="42" t="s">
        <v>188</v>
      </c>
      <c r="E83" s="42">
        <v>4069952022</v>
      </c>
      <c r="F83" s="53">
        <v>20227100201262</v>
      </c>
      <c r="G83" s="51">
        <v>44875</v>
      </c>
      <c r="H83" s="45">
        <f>IF(G83="","",WORKDAY(G83,I83,FESTIVOS!$A$2:$V$146))</f>
        <v>44883</v>
      </c>
      <c r="I83" s="44">
        <f>IFERROR(IFERROR(IF(B83=VLOOKUP(B83,Dependencias!$J$3:$J$4,1,FALSE),VLOOKUP(B83,Dependencias!$J$3:$K$4,2,FALSE)),VLOOKUP(A83,Dependencias!$F$3:$I$15,4,FALSE)),"")</f>
        <v>5</v>
      </c>
      <c r="J83" s="42" t="s">
        <v>190</v>
      </c>
      <c r="K83" s="42" t="s">
        <v>331</v>
      </c>
      <c r="L83" s="46" t="str">
        <f>IFERROR(VLOOKUP($C83,Dependencias!$A$2:$D$26,2,FALSE),"")</f>
        <v>Direccion de Gestion Corporativa</v>
      </c>
      <c r="M83" s="46" t="str">
        <f>IFERROR(VLOOKUP($C83,Dependencias!$A$2:$D$26,4,FALSE),"")</f>
        <v>Yamile Borja Martinez</v>
      </c>
      <c r="N83" s="43">
        <v>44880</v>
      </c>
      <c r="O83" s="47">
        <f>IF(N83="","Pendiente de respuesta",NETWORKDAYS(G83,N83,FESTIVOS!$A$2:$A$146))</f>
        <v>3</v>
      </c>
      <c r="P83" s="42" t="s">
        <v>332</v>
      </c>
      <c r="Q83" s="29"/>
    </row>
    <row r="84" spans="1:17" ht="17.25">
      <c r="A84" s="70" t="s">
        <v>47</v>
      </c>
      <c r="B84" s="70" t="s">
        <v>186</v>
      </c>
      <c r="C84" s="71">
        <v>310</v>
      </c>
      <c r="D84" s="42" t="s">
        <v>188</v>
      </c>
      <c r="E84" s="42">
        <v>4049982022</v>
      </c>
      <c r="F84" s="53">
        <v>20227100201282</v>
      </c>
      <c r="G84" s="51">
        <v>44875</v>
      </c>
      <c r="H84" s="45">
        <f>IF(G84="","",WORKDAY(G84,I84,FESTIVOS!$A$2:$V$146))</f>
        <v>44890</v>
      </c>
      <c r="I84" s="44">
        <f>IFERROR(IFERROR(IF(B84=VLOOKUP(B84,Dependencias!$J$3:$J$4,1,FALSE),VLOOKUP(B84,Dependencias!$J$3:$K$4,2,FALSE)),VLOOKUP(A84,Dependencias!$F$3:$I$15,4,FALSE)),"")</f>
        <v>10</v>
      </c>
      <c r="J84" s="42" t="s">
        <v>187</v>
      </c>
      <c r="K84" s="42" t="s">
        <v>333</v>
      </c>
      <c r="L84" s="46" t="str">
        <f>IFERROR(VLOOKUP($C84,Dependencias!$A$2:$D$26,2,FALSE),"")</f>
        <v>Subdirección de Gestión Cultural y Artística</v>
      </c>
      <c r="M84" s="46" t="str">
        <f>IFERROR(VLOOKUP($C84,Dependencias!$A$2:$D$26,4,FALSE),"")</f>
        <v>Ines Elvira Montealegre Martinez</v>
      </c>
      <c r="N84" s="43">
        <v>44888</v>
      </c>
      <c r="O84" s="47">
        <f>IF(N84="","Pendiente de respuesta",NETWORKDAYS(G84,N84,FESTIVOS!$A$2:$A$146))</f>
        <v>9</v>
      </c>
      <c r="P84" s="42" t="s">
        <v>334</v>
      </c>
      <c r="Q84" s="29"/>
    </row>
    <row r="85" spans="1:17" ht="17.25">
      <c r="A85" s="70" t="s">
        <v>42</v>
      </c>
      <c r="B85" s="70" t="s">
        <v>186</v>
      </c>
      <c r="C85" s="71">
        <v>710</v>
      </c>
      <c r="D85" s="42" t="s">
        <v>185</v>
      </c>
      <c r="E85" s="42">
        <v>4079472022</v>
      </c>
      <c r="F85" s="53">
        <v>20227100200952</v>
      </c>
      <c r="G85" s="51">
        <v>44875</v>
      </c>
      <c r="H85" s="45">
        <f>IF(G85="","",WORKDAY(G85,I85,FESTIVOS!$A$2:$V$146))</f>
        <v>44897</v>
      </c>
      <c r="I85" s="44">
        <f>IFERROR(IFERROR(IF(B85=VLOOKUP(B85,Dependencias!$J$3:$J$4,1,FALSE),VLOOKUP(B85,Dependencias!$J$3:$K$4,2,FALSE)),VLOOKUP(A85,Dependencias!$F$3:$I$15,4,FALSE)),"")</f>
        <v>15</v>
      </c>
      <c r="J85" s="42" t="s">
        <v>138</v>
      </c>
      <c r="K85" s="42" t="s">
        <v>200</v>
      </c>
      <c r="L85" s="46" t="str">
        <f>IFERROR(VLOOKUP($C85,Dependencias!$A$2:$D$26,2,FALSE),"")</f>
        <v>Grupo Interno de Trabajo de Gestion de Servicios Administrativos</v>
      </c>
      <c r="M85" s="46" t="str">
        <f>IFERROR(VLOOKUP($C85,Dependencias!$A$2:$D$26,4,FALSE),"")</f>
        <v>Rafael Arturo Berrio Escobar</v>
      </c>
      <c r="N85" s="43">
        <v>44887</v>
      </c>
      <c r="O85" s="47">
        <f>IF(N85="","Pendiente de respuesta",NETWORKDAYS(G85,N85,FESTIVOS!$A$2:$A$146))</f>
        <v>8</v>
      </c>
      <c r="P85" s="42" t="s">
        <v>335</v>
      </c>
      <c r="Q85" s="29"/>
    </row>
    <row r="86" spans="1:17" ht="17.25">
      <c r="A86" s="70" t="s">
        <v>42</v>
      </c>
      <c r="B86" s="70" t="s">
        <v>186</v>
      </c>
      <c r="C86" s="71">
        <v>120</v>
      </c>
      <c r="D86" s="42" t="s">
        <v>185</v>
      </c>
      <c r="E86" s="42">
        <v>4082682022</v>
      </c>
      <c r="F86" s="53">
        <v>20227100201042</v>
      </c>
      <c r="G86" s="51">
        <v>44875</v>
      </c>
      <c r="H86" s="45">
        <f>IF(G86="","",WORKDAY(G86,I86,FESTIVOS!$A$2:$V$146))</f>
        <v>44897</v>
      </c>
      <c r="I86" s="44">
        <f>IFERROR(IFERROR(IF(B86=VLOOKUP(B86,Dependencias!$J$3:$J$4,1,FALSE),VLOOKUP(B86,Dependencias!$J$3:$K$4,2,FALSE)),VLOOKUP(A86,Dependencias!$F$3:$I$15,4,FALSE)),"")</f>
        <v>15</v>
      </c>
      <c r="J86" s="42" t="s">
        <v>153</v>
      </c>
      <c r="K86" s="42" t="s">
        <v>336</v>
      </c>
      <c r="L86" s="46" t="str">
        <f>IFERROR(VLOOKUP($C86,Dependencias!$A$2:$D$26,2,FALSE),"")</f>
        <v>Oficina Asesora de Comunicaciones</v>
      </c>
      <c r="M86" s="46" t="str">
        <f>IFERROR(VLOOKUP($C86,Dependencias!$A$2:$D$26,4,FALSE),"")</f>
        <v>Carolina Ruiz Caicedo</v>
      </c>
      <c r="N86" s="43">
        <v>44886</v>
      </c>
      <c r="O86" s="47">
        <f>IF(N86="","Pendiente de respuesta",NETWORKDAYS(G86,N86,FESTIVOS!$A$2:$A$146))</f>
        <v>7</v>
      </c>
      <c r="P86" s="42" t="s">
        <v>337</v>
      </c>
      <c r="Q86" s="29"/>
    </row>
    <row r="87" spans="1:17" ht="17.25">
      <c r="A87" s="70" t="s">
        <v>42</v>
      </c>
      <c r="B87" s="70" t="s">
        <v>24</v>
      </c>
      <c r="C87" s="71">
        <v>700</v>
      </c>
      <c r="D87" s="42" t="s">
        <v>185</v>
      </c>
      <c r="E87" s="42">
        <v>4087622022</v>
      </c>
      <c r="F87" s="53">
        <v>20227100200682</v>
      </c>
      <c r="G87" s="51">
        <v>44875</v>
      </c>
      <c r="H87" s="45">
        <f>IF(G87="","",WORKDAY(G87,I87,FESTIVOS!$A$2:$V$146))</f>
        <v>44883</v>
      </c>
      <c r="I87" s="44">
        <f>IFERROR(IFERROR(IF(B87=VLOOKUP(B87,Dependencias!$J$3:$J$4,1,FALSE),VLOOKUP(B87,Dependencias!$J$3:$K$4,2,FALSE)),VLOOKUP(A87,Dependencias!$F$3:$I$15,4,FALSE)),"")</f>
        <v>5</v>
      </c>
      <c r="J87" s="42" t="s">
        <v>190</v>
      </c>
      <c r="K87" s="42" t="s">
        <v>201</v>
      </c>
      <c r="L87" s="46" t="str">
        <f>IFERROR(VLOOKUP($C87,Dependencias!$A$2:$D$26,2,FALSE),"")</f>
        <v>Direccion de Gestion Corporativa</v>
      </c>
      <c r="M87" s="46" t="str">
        <f>IFERROR(VLOOKUP($C87,Dependencias!$A$2:$D$26,4,FALSE),"")</f>
        <v>Yamile Borja Martinez</v>
      </c>
      <c r="N87" s="43">
        <v>44875</v>
      </c>
      <c r="O87" s="47">
        <f>IF(N87="","Pendiente de respuesta",NETWORKDAYS(G87,N87,FESTIVOS!$A$2:$A$146))</f>
        <v>1</v>
      </c>
      <c r="P87" s="42" t="s">
        <v>195</v>
      </c>
      <c r="Q87" s="29"/>
    </row>
    <row r="88" spans="1:17" ht="17.25">
      <c r="A88" s="70" t="s">
        <v>42</v>
      </c>
      <c r="B88" s="70" t="s">
        <v>186</v>
      </c>
      <c r="C88" s="71">
        <v>310</v>
      </c>
      <c r="D88" s="42" t="s">
        <v>185</v>
      </c>
      <c r="E88" s="42">
        <v>4087542022</v>
      </c>
      <c r="F88" s="53">
        <v>20227100201152</v>
      </c>
      <c r="G88" s="51">
        <v>44875</v>
      </c>
      <c r="H88" s="45">
        <f>IF(G88="","",WORKDAY(G88,I88,FESTIVOS!$A$2:$V$146))</f>
        <v>44897</v>
      </c>
      <c r="I88" s="44">
        <f>IFERROR(IFERROR(IF(B88=VLOOKUP(B88,Dependencias!$J$3:$J$4,1,FALSE),VLOOKUP(B88,Dependencias!$J$3:$K$4,2,FALSE)),VLOOKUP(A88,Dependencias!$F$3:$I$15,4,FALSE)),"")</f>
        <v>15</v>
      </c>
      <c r="J88" s="42" t="s">
        <v>142</v>
      </c>
      <c r="K88" s="42" t="s">
        <v>338</v>
      </c>
      <c r="L88" s="46" t="str">
        <f>IFERROR(VLOOKUP($C88,Dependencias!$A$2:$D$26,2,FALSE),"")</f>
        <v>Subdirección de Gestión Cultural y Artística</v>
      </c>
      <c r="M88" s="46" t="str">
        <f>IFERROR(VLOOKUP($C88,Dependencias!$A$2:$D$26,4,FALSE),"")</f>
        <v>Ines Elvira Montealegre Martinez</v>
      </c>
      <c r="N88" s="43">
        <v>44888</v>
      </c>
      <c r="O88" s="47">
        <f>IF(N88="","Pendiente de respuesta",NETWORKDAYS(G88,N88,FESTIVOS!$A$2:$A$146))</f>
        <v>9</v>
      </c>
      <c r="P88" s="42" t="s">
        <v>339</v>
      </c>
      <c r="Q88" s="29"/>
    </row>
    <row r="89" spans="1:17" ht="17.25">
      <c r="A89" s="70" t="s">
        <v>47</v>
      </c>
      <c r="B89" s="70" t="s">
        <v>186</v>
      </c>
      <c r="C89" s="71">
        <v>310</v>
      </c>
      <c r="D89" s="42" t="s">
        <v>185</v>
      </c>
      <c r="E89" s="42">
        <v>4099432022</v>
      </c>
      <c r="F89" s="53">
        <v>20227100201162</v>
      </c>
      <c r="G89" s="51">
        <v>44875</v>
      </c>
      <c r="H89" s="45">
        <f>IF(G89="","",WORKDAY(G89,I89,FESTIVOS!$A$2:$V$146))</f>
        <v>44890</v>
      </c>
      <c r="I89" s="44">
        <f>IFERROR(IFERROR(IF(B89=VLOOKUP(B89,Dependencias!$J$3:$J$4,1,FALSE),VLOOKUP(B89,Dependencias!$J$3:$K$4,2,FALSE)),VLOOKUP(A89,Dependencias!$F$3:$I$15,4,FALSE)),"")</f>
        <v>10</v>
      </c>
      <c r="J89" s="42" t="s">
        <v>142</v>
      </c>
      <c r="K89" s="42" t="s">
        <v>340</v>
      </c>
      <c r="L89" s="46" t="str">
        <f>IFERROR(VLOOKUP($C89,Dependencias!$A$2:$D$26,2,FALSE),"")</f>
        <v>Subdirección de Gestión Cultural y Artística</v>
      </c>
      <c r="M89" s="46" t="str">
        <f>IFERROR(VLOOKUP($C89,Dependencias!$A$2:$D$26,4,FALSE),"")</f>
        <v>Ines Elvira Montealegre Martinez</v>
      </c>
      <c r="N89" s="43">
        <v>44889</v>
      </c>
      <c r="O89" s="47">
        <f>IF(N89="","Pendiente de respuesta",NETWORKDAYS(G89,N89,FESTIVOS!$A$2:$A$146))</f>
        <v>10</v>
      </c>
      <c r="P89" s="42" t="s">
        <v>322</v>
      </c>
      <c r="Q89" s="29"/>
    </row>
    <row r="90" spans="1:17" ht="17.25">
      <c r="A90" s="70" t="s">
        <v>42</v>
      </c>
      <c r="B90" s="70" t="s">
        <v>186</v>
      </c>
      <c r="C90" s="71">
        <v>220</v>
      </c>
      <c r="D90" s="42" t="s">
        <v>185</v>
      </c>
      <c r="E90" s="42">
        <v>4108532022</v>
      </c>
      <c r="F90" s="53">
        <v>20227100201802</v>
      </c>
      <c r="G90" s="51">
        <v>44876</v>
      </c>
      <c r="H90" s="45">
        <f>IF(G90="","",WORKDAY(G90,I90,FESTIVOS!$A$2:$V$146))</f>
        <v>44900</v>
      </c>
      <c r="I90" s="44">
        <f>IFERROR(IFERROR(IF(B90=VLOOKUP(B90,Dependencias!$J$3:$J$4,1,FALSE),VLOOKUP(B90,Dependencias!$J$3:$K$4,2,FALSE)),VLOOKUP(A90,Dependencias!$F$3:$I$15,4,FALSE)),"")</f>
        <v>15</v>
      </c>
      <c r="J90" s="42" t="s">
        <v>187</v>
      </c>
      <c r="K90" s="42" t="s">
        <v>341</v>
      </c>
      <c r="L90" s="46" t="str">
        <f>IFERROR(VLOOKUP($C90,Dependencias!$A$2:$D$26,2,FALSE),"")</f>
        <v>Dirección de Fomento</v>
      </c>
      <c r="M90" s="46" t="str">
        <f>IFERROR(VLOOKUP($C90,Dependencias!$A$2:$D$26,4,FALSE),"")</f>
        <v>Liliana Marcela Pamplona Romero</v>
      </c>
      <c r="N90" s="43">
        <v>44893</v>
      </c>
      <c r="O90" s="47">
        <f>IF(N90="","Pendiente de respuesta",NETWORKDAYS(G90,N90,FESTIVOS!$A$2:$A$146))</f>
        <v>11</v>
      </c>
      <c r="P90" s="42" t="s">
        <v>342</v>
      </c>
      <c r="Q90" s="29"/>
    </row>
    <row r="91" spans="1:17" ht="17.25">
      <c r="A91" s="70" t="s">
        <v>42</v>
      </c>
      <c r="B91" s="70" t="s">
        <v>186</v>
      </c>
      <c r="C91" s="71">
        <v>230</v>
      </c>
      <c r="D91" s="42" t="s">
        <v>185</v>
      </c>
      <c r="E91" s="42">
        <v>4106802022</v>
      </c>
      <c r="F91" s="53">
        <v>20227100201752</v>
      </c>
      <c r="G91" s="51">
        <v>44876</v>
      </c>
      <c r="H91" s="45">
        <f>IF(G91="","",WORKDAY(G91,I91,FESTIVOS!$A$2:$V$146))</f>
        <v>44900</v>
      </c>
      <c r="I91" s="44">
        <f>IFERROR(IFERROR(IF(B91=VLOOKUP(B91,Dependencias!$J$3:$J$4,1,FALSE),VLOOKUP(B91,Dependencias!$J$3:$K$4,2,FALSE)),VLOOKUP(A91,Dependencias!$F$3:$I$15,4,FALSE)),"")</f>
        <v>15</v>
      </c>
      <c r="J91" s="26" t="s">
        <v>191</v>
      </c>
      <c r="K91" s="42" t="s">
        <v>343</v>
      </c>
      <c r="L91" s="46" t="str">
        <f>IFERROR(VLOOKUP($C91,Dependencias!$A$2:$D$26,2,FALSE),"")</f>
        <v>Direccion de Personas Juridicas</v>
      </c>
      <c r="M91" s="46" t="str">
        <f>IFERROR(VLOOKUP($C91,Dependencias!$A$2:$D$26,4,FALSE),"")</f>
        <v>Vanessa Barreneche Samur</v>
      </c>
      <c r="N91" s="43">
        <v>44881</v>
      </c>
      <c r="O91" s="47">
        <f>IF(N91="","Pendiente de respuesta",NETWORKDAYS(G91,N91,FESTIVOS!$A$2:$A$146))</f>
        <v>3</v>
      </c>
      <c r="P91" s="42" t="s">
        <v>344</v>
      </c>
      <c r="Q91" s="29"/>
    </row>
    <row r="92" spans="1:17" ht="17.25">
      <c r="A92" s="70" t="s">
        <v>42</v>
      </c>
      <c r="B92" s="70" t="s">
        <v>186</v>
      </c>
      <c r="C92" s="71">
        <v>220</v>
      </c>
      <c r="D92" s="42" t="s">
        <v>185</v>
      </c>
      <c r="E92" s="42">
        <v>4110222022</v>
      </c>
      <c r="F92" s="53">
        <v>20227100201812</v>
      </c>
      <c r="G92" s="51">
        <v>44876</v>
      </c>
      <c r="H92" s="45">
        <f>IF(G92="","",WORKDAY(G92,I92,FESTIVOS!$A$2:$V$146))</f>
        <v>44900</v>
      </c>
      <c r="I92" s="44">
        <f>IFERROR(IFERROR(IF(B92=VLOOKUP(B92,Dependencias!$J$3:$J$4,1,FALSE),VLOOKUP(B92,Dependencias!$J$3:$K$4,2,FALSE)),VLOOKUP(A92,Dependencias!$F$3:$I$15,4,FALSE)),"")</f>
        <v>15</v>
      </c>
      <c r="J92" s="42" t="s">
        <v>187</v>
      </c>
      <c r="K92" s="42" t="s">
        <v>345</v>
      </c>
      <c r="L92" s="46" t="str">
        <f>IFERROR(VLOOKUP($C92,Dependencias!$A$2:$D$26,2,FALSE),"")</f>
        <v>Dirección de Fomento</v>
      </c>
      <c r="M92" s="46" t="str">
        <f>IFERROR(VLOOKUP($C92,Dependencias!$A$2:$D$26,4,FALSE),"")</f>
        <v>Liliana Marcela Pamplona Romero</v>
      </c>
      <c r="N92" s="43">
        <v>44890</v>
      </c>
      <c r="O92" s="47">
        <f>IF(N92="","Pendiente de respuesta",NETWORKDAYS(G92,N92,FESTIVOS!$A$2:$A$146))</f>
        <v>10</v>
      </c>
      <c r="P92" s="42" t="s">
        <v>346</v>
      </c>
      <c r="Q92" s="29"/>
    </row>
    <row r="93" spans="1:17" ht="17.25">
      <c r="A93" s="70" t="s">
        <v>47</v>
      </c>
      <c r="B93" s="70" t="s">
        <v>186</v>
      </c>
      <c r="C93" s="71">
        <v>330</v>
      </c>
      <c r="D93" s="42" t="s">
        <v>185</v>
      </c>
      <c r="E93" s="42">
        <v>4110482022</v>
      </c>
      <c r="F93" s="53">
        <v>20227100201832</v>
      </c>
      <c r="G93" s="51">
        <v>44876</v>
      </c>
      <c r="H93" s="45">
        <f>IF(G93="","",WORKDAY(G93,I93,FESTIVOS!$A$2:$V$146))</f>
        <v>44893</v>
      </c>
      <c r="I93" s="44">
        <f>IFERROR(IFERROR(IF(B93=VLOOKUP(B93,Dependencias!$J$3:$J$4,1,FALSE),VLOOKUP(B93,Dependencias!$J$3:$K$4,2,FALSE)),VLOOKUP(A93,Dependencias!$F$3:$I$15,4,FALSE)),"")</f>
        <v>10</v>
      </c>
      <c r="J93" s="42" t="s">
        <v>144</v>
      </c>
      <c r="K93" s="42" t="s">
        <v>347</v>
      </c>
      <c r="L93" s="46" t="str">
        <f>IFERROR(VLOOKUP($C93,Dependencias!$A$2:$D$26,2,FALSE),"")</f>
        <v>Subdirección de Infraestructura y patrimonio cultural</v>
      </c>
      <c r="M93" s="46" t="str">
        <f>IFERROR(VLOOKUP($C93,Dependencias!$A$2:$D$26,4,FALSE),"")</f>
        <v>Ivan Dario Quiñones Sanchez</v>
      </c>
      <c r="N93" s="43">
        <v>44890</v>
      </c>
      <c r="O93" s="47">
        <f>IF(N93="","Pendiente de respuesta",NETWORKDAYS(G93,N93,FESTIVOS!$A$2:$A$146))</f>
        <v>10</v>
      </c>
      <c r="P93" s="42" t="s">
        <v>348</v>
      </c>
      <c r="Q93" s="29"/>
    </row>
    <row r="94" spans="1:17" ht="17.25">
      <c r="A94" s="70" t="s">
        <v>47</v>
      </c>
      <c r="B94" s="70" t="s">
        <v>24</v>
      </c>
      <c r="C94" s="71">
        <v>700</v>
      </c>
      <c r="D94" s="42" t="s">
        <v>185</v>
      </c>
      <c r="E94" s="42">
        <v>4129802022</v>
      </c>
      <c r="F94" s="53">
        <v>20227100202282</v>
      </c>
      <c r="G94" s="51">
        <v>44880</v>
      </c>
      <c r="H94" s="45">
        <f>IF(G94="","",WORKDAY(G94,I94,FESTIVOS!$A$2:$V$146))</f>
        <v>44887</v>
      </c>
      <c r="I94" s="44">
        <f>IFERROR(IFERROR(IF(B94=VLOOKUP(B94,Dependencias!$J$3:$J$4,1,FALSE),VLOOKUP(B94,Dependencias!$J$3:$K$4,2,FALSE)),VLOOKUP(A94,Dependencias!$F$3:$I$15,4,FALSE)),"")</f>
        <v>5</v>
      </c>
      <c r="J94" s="42" t="s">
        <v>190</v>
      </c>
      <c r="K94" s="42" t="s">
        <v>349</v>
      </c>
      <c r="L94" s="46" t="str">
        <f>IFERROR(VLOOKUP($C94,Dependencias!$A$2:$D$26,2,FALSE),"")</f>
        <v>Direccion de Gestion Corporativa</v>
      </c>
      <c r="M94" s="46" t="str">
        <f>IFERROR(VLOOKUP($C94,Dependencias!$A$2:$D$26,4,FALSE),"")</f>
        <v>Yamile Borja Martinez</v>
      </c>
      <c r="N94" s="43">
        <v>44880</v>
      </c>
      <c r="O94" s="47">
        <f>IF(N94="","Pendiente de respuesta",NETWORKDAYS(G94,N94,FESTIVOS!$A$2:$A$146))</f>
        <v>1</v>
      </c>
      <c r="P94" s="42" t="s">
        <v>195</v>
      </c>
      <c r="Q94" s="29"/>
    </row>
    <row r="95" spans="1:17" ht="17.25">
      <c r="A95" s="70" t="s">
        <v>42</v>
      </c>
      <c r="B95" s="70" t="s">
        <v>186</v>
      </c>
      <c r="C95" s="71">
        <v>800</v>
      </c>
      <c r="D95" s="42" t="s">
        <v>185</v>
      </c>
      <c r="E95" s="42">
        <v>4140362022</v>
      </c>
      <c r="F95" s="53">
        <v>20227100202542</v>
      </c>
      <c r="G95" s="51">
        <v>44880</v>
      </c>
      <c r="H95" s="45">
        <f>IF(G95="","",WORKDAY(G95,I95,FESTIVOS!$A$2:$V$146))</f>
        <v>44901</v>
      </c>
      <c r="I95" s="44">
        <f>IFERROR(IFERROR(IF(B95=VLOOKUP(B95,Dependencias!$J$3:$J$4,1,FALSE),VLOOKUP(B95,Dependencias!$J$3:$K$4,2,FALSE)),VLOOKUP(A95,Dependencias!$F$3:$I$15,4,FALSE)),"")</f>
        <v>15</v>
      </c>
      <c r="J95" s="42" t="s">
        <v>150</v>
      </c>
      <c r="K95" s="42" t="s">
        <v>350</v>
      </c>
      <c r="L95" s="46" t="str">
        <f>IFERROR(VLOOKUP($C95,Dependencias!$A$2:$D$26,2,FALSE),"")</f>
        <v>Dirección de Lectura y Bibliotecas</v>
      </c>
      <c r="M95" s="46" t="str">
        <f>IFERROR(VLOOKUP($C95,Dependencias!$A$2:$D$26,4,FALSE),"")</f>
        <v>Rafael Eduardo Tamayo Franco</v>
      </c>
      <c r="N95" s="43">
        <v>44895</v>
      </c>
      <c r="O95" s="47">
        <f>IF(N95="","Pendiente de respuesta",NETWORKDAYS(G95,N95,FESTIVOS!$A$2:$A$146))</f>
        <v>12</v>
      </c>
      <c r="P95" s="42" t="s">
        <v>351</v>
      </c>
      <c r="Q95" s="29"/>
    </row>
    <row r="96" spans="1:17" ht="17.25">
      <c r="A96" s="70" t="s">
        <v>47</v>
      </c>
      <c r="B96" s="70" t="s">
        <v>24</v>
      </c>
      <c r="C96" s="71">
        <v>700</v>
      </c>
      <c r="D96" s="42" t="s">
        <v>185</v>
      </c>
      <c r="E96" s="42">
        <v>4140962022</v>
      </c>
      <c r="F96" s="53">
        <v>20227100202572</v>
      </c>
      <c r="G96" s="51">
        <v>44880</v>
      </c>
      <c r="H96" s="45">
        <f>IF(G96="","",WORKDAY(G96,I96,FESTIVOS!$A$2:$V$146))</f>
        <v>44887</v>
      </c>
      <c r="I96" s="44">
        <f>IFERROR(IFERROR(IF(B96=VLOOKUP(B96,Dependencias!$J$3:$J$4,1,FALSE),VLOOKUP(B96,Dependencias!$J$3:$K$4,2,FALSE)),VLOOKUP(A96,Dependencias!$F$3:$I$15,4,FALSE)),"")</f>
        <v>5</v>
      </c>
      <c r="J96" s="42" t="s">
        <v>190</v>
      </c>
      <c r="K96" s="42" t="s">
        <v>352</v>
      </c>
      <c r="L96" s="46" t="str">
        <f>IFERROR(VLOOKUP($C96,Dependencias!$A$2:$D$26,2,FALSE),"")</f>
        <v>Direccion de Gestion Corporativa</v>
      </c>
      <c r="M96" s="46" t="str">
        <f>IFERROR(VLOOKUP($C96,Dependencias!$A$2:$D$26,4,FALSE),"")</f>
        <v>Yamile Borja Martinez</v>
      </c>
      <c r="N96" s="43">
        <v>44887</v>
      </c>
      <c r="O96" s="47">
        <f>IF(N96="","Pendiente de respuesta",NETWORKDAYS(G96,N96,FESTIVOS!$A$2:$A$146))</f>
        <v>6</v>
      </c>
      <c r="P96" s="42" t="s">
        <v>353</v>
      </c>
      <c r="Q96" s="29"/>
    </row>
    <row r="97" spans="1:17" ht="17.25">
      <c r="A97" s="70" t="s">
        <v>52</v>
      </c>
      <c r="B97" s="70" t="s">
        <v>186</v>
      </c>
      <c r="C97" s="71">
        <v>220</v>
      </c>
      <c r="D97" s="42" t="s">
        <v>188</v>
      </c>
      <c r="E97" s="42">
        <v>4091442022</v>
      </c>
      <c r="F97" s="56">
        <v>20227100202762</v>
      </c>
      <c r="G97" s="51">
        <v>44876</v>
      </c>
      <c r="H97" s="45">
        <f>IF(G97="","",WORKDAY(G97,I97,FESTIVOS!$A$2:$V$146))</f>
        <v>44908</v>
      </c>
      <c r="I97" s="44">
        <v>20</v>
      </c>
      <c r="J97" s="42" t="s">
        <v>190</v>
      </c>
      <c r="K97" s="42" t="s">
        <v>354</v>
      </c>
      <c r="L97" s="46" t="str">
        <f>IFERROR(VLOOKUP($C97,Dependencias!$A$2:$D$26,2,FALSE),"")</f>
        <v>Dirección de Fomento</v>
      </c>
      <c r="M97" s="46" t="str">
        <f>IFERROR(VLOOKUP($C97,Dependencias!$A$2:$D$26,4,FALSE),"")</f>
        <v>Liliana Marcela Pamplona Romero</v>
      </c>
      <c r="N97" s="43"/>
      <c r="O97" s="47" t="str">
        <f>IF(N97="","Pendiente de respuesta",NETWORKDAYS(G97,N97,FESTIVOS!$A$2:$A$146))</f>
        <v>Pendiente de respuesta</v>
      </c>
      <c r="P97" s="42" t="s">
        <v>355</v>
      </c>
      <c r="Q97" s="29"/>
    </row>
    <row r="98" spans="1:17" ht="17.25">
      <c r="A98" s="70" t="s">
        <v>42</v>
      </c>
      <c r="B98" s="70" t="s">
        <v>186</v>
      </c>
      <c r="C98" s="71">
        <v>330</v>
      </c>
      <c r="D98" s="42" t="s">
        <v>192</v>
      </c>
      <c r="E98" s="42">
        <v>4128672022</v>
      </c>
      <c r="F98" s="53">
        <v>20227100202142</v>
      </c>
      <c r="G98" s="51">
        <v>44880</v>
      </c>
      <c r="H98" s="45">
        <f>IF(G98="","",WORKDAY(G98,I98,FESTIVOS!$A$2:$V$146))</f>
        <v>44901</v>
      </c>
      <c r="I98" s="44">
        <f>IFERROR(IFERROR(IF(B98=VLOOKUP(B98,Dependencias!$J$3:$J$4,1,FALSE),VLOOKUP(B98,Dependencias!$J$3:$K$4,2,FALSE)),VLOOKUP(A98,Dependencias!$F$3:$I$15,4,FALSE)),"")</f>
        <v>15</v>
      </c>
      <c r="J98" s="42" t="s">
        <v>144</v>
      </c>
      <c r="K98" s="42" t="s">
        <v>356</v>
      </c>
      <c r="L98" s="46" t="str">
        <f>IFERROR(VLOOKUP($C98,Dependencias!$A$2:$D$26,2,FALSE),"")</f>
        <v>Subdirección de Infraestructura y patrimonio cultural</v>
      </c>
      <c r="M98" s="46" t="str">
        <f>IFERROR(VLOOKUP($C98,Dependencias!$A$2:$D$26,4,FALSE),"")</f>
        <v>Ivan Dario Quiñones Sanchez</v>
      </c>
      <c r="N98" s="43">
        <v>44890</v>
      </c>
      <c r="O98" s="47">
        <f>IF(N98="","Pendiente de respuesta",NETWORKDAYS(G98,N98,FESTIVOS!$A$2:$A$146))</f>
        <v>9</v>
      </c>
      <c r="P98" s="42" t="s">
        <v>357</v>
      </c>
      <c r="Q98" s="29"/>
    </row>
    <row r="99" spans="1:17" ht="17.25">
      <c r="A99" s="70" t="s">
        <v>47</v>
      </c>
      <c r="B99" s="70" t="s">
        <v>24</v>
      </c>
      <c r="C99" s="71">
        <v>700</v>
      </c>
      <c r="D99" s="42" t="s">
        <v>185</v>
      </c>
      <c r="E99" s="42">
        <v>4142822022</v>
      </c>
      <c r="F99" s="53">
        <v>20227100202932</v>
      </c>
      <c r="G99" s="51">
        <v>44880</v>
      </c>
      <c r="H99" s="45">
        <f>IF(G99="","",WORKDAY(G99,I99,FESTIVOS!$A$2:$V$146))</f>
        <v>44887</v>
      </c>
      <c r="I99" s="44">
        <f>IFERROR(IFERROR(IF(B99=VLOOKUP(B99,Dependencias!$J$3:$J$4,1,FALSE),VLOOKUP(B99,Dependencias!$J$3:$K$4,2,FALSE)),VLOOKUP(A99,Dependencias!$F$3:$I$15,4,FALSE)),"")</f>
        <v>5</v>
      </c>
      <c r="J99" s="42" t="s">
        <v>190</v>
      </c>
      <c r="K99" s="42" t="s">
        <v>358</v>
      </c>
      <c r="L99" s="46" t="str">
        <f>IFERROR(VLOOKUP($C99,Dependencias!$A$2:$D$26,2,FALSE),"")</f>
        <v>Direccion de Gestion Corporativa</v>
      </c>
      <c r="M99" s="46" t="str">
        <f>IFERROR(VLOOKUP($C99,Dependencias!$A$2:$D$26,4,FALSE),"")</f>
        <v>Yamile Borja Martinez</v>
      </c>
      <c r="N99" s="43">
        <v>44886</v>
      </c>
      <c r="O99" s="47">
        <f>IF(N99="","Pendiente de respuesta",NETWORKDAYS(G99,N99,FESTIVOS!$A$2:$A$146))</f>
        <v>5</v>
      </c>
      <c r="P99" s="42" t="s">
        <v>359</v>
      </c>
      <c r="Q99" s="29"/>
    </row>
    <row r="100" spans="1:17" ht="17.25">
      <c r="A100" s="70" t="s">
        <v>47</v>
      </c>
      <c r="B100" s="70" t="s">
        <v>24</v>
      </c>
      <c r="C100" s="71">
        <v>700</v>
      </c>
      <c r="D100" s="42" t="s">
        <v>185</v>
      </c>
      <c r="E100" s="42">
        <v>4143092022</v>
      </c>
      <c r="F100" s="53">
        <v>20227100202942</v>
      </c>
      <c r="G100" s="51">
        <v>44880</v>
      </c>
      <c r="H100" s="45">
        <f>IF(G100="","",WORKDAY(G100,I100,FESTIVOS!$A$2:$V$146))</f>
        <v>44887</v>
      </c>
      <c r="I100" s="44">
        <f>IFERROR(IFERROR(IF(B100=VLOOKUP(B100,Dependencias!$J$3:$J$4,1,FALSE),VLOOKUP(B100,Dependencias!$J$3:$K$4,2,FALSE)),VLOOKUP(A100,Dependencias!$F$3:$I$15,4,FALSE)),"")</f>
        <v>5</v>
      </c>
      <c r="J100" s="42" t="s">
        <v>190</v>
      </c>
      <c r="K100" s="42" t="s">
        <v>358</v>
      </c>
      <c r="L100" s="46" t="str">
        <f>IFERROR(VLOOKUP($C100,Dependencias!$A$2:$D$26,2,FALSE),"")</f>
        <v>Direccion de Gestion Corporativa</v>
      </c>
      <c r="M100" s="46" t="str">
        <f>IFERROR(VLOOKUP($C100,Dependencias!$A$2:$D$26,4,FALSE),"")</f>
        <v>Yamile Borja Martinez</v>
      </c>
      <c r="N100" s="43">
        <v>44886</v>
      </c>
      <c r="O100" s="47">
        <f>IF(N100="","Pendiente de respuesta",NETWORKDAYS(G100,N100,FESTIVOS!$A$2:$A$146))</f>
        <v>5</v>
      </c>
      <c r="P100" s="42" t="s">
        <v>359</v>
      </c>
      <c r="Q100" s="29"/>
    </row>
    <row r="101" spans="1:17" ht="17.25">
      <c r="A101" s="70" t="s">
        <v>42</v>
      </c>
      <c r="B101" s="70" t="s">
        <v>24</v>
      </c>
      <c r="C101" s="71">
        <v>700</v>
      </c>
      <c r="D101" s="42" t="s">
        <v>185</v>
      </c>
      <c r="E101" s="42">
        <v>4143212022</v>
      </c>
      <c r="F101" s="53">
        <v>20227100202972</v>
      </c>
      <c r="G101" s="51">
        <v>44880</v>
      </c>
      <c r="H101" s="45">
        <f>IF(G101="","",WORKDAY(G101,I101,FESTIVOS!$A$2:$V$146))</f>
        <v>44887</v>
      </c>
      <c r="I101" s="44">
        <f>IFERROR(IFERROR(IF(B101=VLOOKUP(B101,Dependencias!$J$3:$J$4,1,FALSE),VLOOKUP(B101,Dependencias!$J$3:$K$4,2,FALSE)),VLOOKUP(A101,Dependencias!$F$3:$I$15,4,FALSE)),"")</f>
        <v>5</v>
      </c>
      <c r="J101" s="42" t="s">
        <v>153</v>
      </c>
      <c r="K101" s="42" t="s">
        <v>360</v>
      </c>
      <c r="L101" s="46" t="str">
        <f>IFERROR(VLOOKUP($C101,Dependencias!$A$2:$D$26,2,FALSE),"")</f>
        <v>Direccion de Gestion Corporativa</v>
      </c>
      <c r="M101" s="46" t="str">
        <f>IFERROR(VLOOKUP($C101,Dependencias!$A$2:$D$26,4,FALSE),"")</f>
        <v>Yamile Borja Martinez</v>
      </c>
      <c r="N101" s="43">
        <v>44886</v>
      </c>
      <c r="O101" s="47">
        <f>IF(N101="","Pendiente de respuesta",NETWORKDAYS(G101,N101,FESTIVOS!$A$2:$A$146))</f>
        <v>5</v>
      </c>
      <c r="P101" s="42" t="s">
        <v>359</v>
      </c>
      <c r="Q101" s="29"/>
    </row>
    <row r="102" spans="1:17" ht="17.25">
      <c r="A102" s="70" t="s">
        <v>42</v>
      </c>
      <c r="B102" s="70" t="s">
        <v>186</v>
      </c>
      <c r="C102" s="71">
        <v>330</v>
      </c>
      <c r="D102" s="42" t="s">
        <v>185</v>
      </c>
      <c r="E102" s="42">
        <v>4143722022</v>
      </c>
      <c r="F102" s="53">
        <v>20227100203022</v>
      </c>
      <c r="G102" s="51">
        <v>44880</v>
      </c>
      <c r="H102" s="45">
        <f>IF(G102="","",WORKDAY(G102,I102,FESTIVOS!$A$2:$V$146))</f>
        <v>44901</v>
      </c>
      <c r="I102" s="44">
        <f>IFERROR(IFERROR(IF(B102=VLOOKUP(B102,Dependencias!$J$3:$J$4,1,FALSE),VLOOKUP(B102,Dependencias!$J$3:$K$4,2,FALSE)),VLOOKUP(A102,Dependencias!$F$3:$I$15,4,FALSE)),"")</f>
        <v>15</v>
      </c>
      <c r="J102" s="42" t="s">
        <v>144</v>
      </c>
      <c r="K102" s="42" t="s">
        <v>361</v>
      </c>
      <c r="L102" s="46" t="str">
        <f>IFERROR(VLOOKUP($C102,Dependencias!$A$2:$D$26,2,FALSE),"")</f>
        <v>Subdirección de Infraestructura y patrimonio cultural</v>
      </c>
      <c r="M102" s="46" t="str">
        <f>IFERROR(VLOOKUP($C102,Dependencias!$A$2:$D$26,4,FALSE),"")</f>
        <v>Ivan Dario Quiñones Sanchez</v>
      </c>
      <c r="N102" s="43">
        <v>44882</v>
      </c>
      <c r="O102" s="47">
        <f>IF(N102="","Pendiente de respuesta",NETWORKDAYS(G102,N102,FESTIVOS!$A$2:$A$146))</f>
        <v>3</v>
      </c>
      <c r="P102" s="42" t="s">
        <v>362</v>
      </c>
      <c r="Q102" s="29"/>
    </row>
    <row r="103" spans="1:17" ht="17.25">
      <c r="A103" s="70" t="s">
        <v>47</v>
      </c>
      <c r="B103" s="70" t="s">
        <v>24</v>
      </c>
      <c r="C103" s="71">
        <v>700</v>
      </c>
      <c r="D103" s="42" t="s">
        <v>188</v>
      </c>
      <c r="E103" s="42">
        <v>4138062022</v>
      </c>
      <c r="F103" s="56">
        <v>20227100203402</v>
      </c>
      <c r="G103" s="51">
        <v>44880</v>
      </c>
      <c r="H103" s="45">
        <f>IF(G103="","",WORKDAY(G103,I103,FESTIVOS!$A$2:$V$146))</f>
        <v>44887</v>
      </c>
      <c r="I103" s="44">
        <f>IFERROR(IFERROR(IF(B103=VLOOKUP(B103,Dependencias!$J$3:$J$4,1,FALSE),VLOOKUP(B103,Dependencias!$J$3:$K$4,2,FALSE)),VLOOKUP(A103,Dependencias!$F$3:$I$15,4,FALSE)),"")</f>
        <v>5</v>
      </c>
      <c r="J103" s="42" t="s">
        <v>190</v>
      </c>
      <c r="K103" s="42" t="s">
        <v>363</v>
      </c>
      <c r="L103" s="46" t="str">
        <f>IFERROR(VLOOKUP($C103,Dependencias!$A$2:$D$26,2,FALSE),"")</f>
        <v>Direccion de Gestion Corporativa</v>
      </c>
      <c r="M103" s="46" t="str">
        <f>IFERROR(VLOOKUP($C103,Dependencias!$A$2:$D$26,4,FALSE),"")</f>
        <v>Yamile Borja Martinez</v>
      </c>
      <c r="N103" s="43">
        <v>44886</v>
      </c>
      <c r="O103" s="47">
        <f>IF(N103="","Pendiente de respuesta",NETWORKDAYS(G103,N103,FESTIVOS!$A$2:$A$146))</f>
        <v>5</v>
      </c>
      <c r="P103" s="42" t="s">
        <v>359</v>
      </c>
      <c r="Q103" s="29"/>
    </row>
    <row r="104" spans="1:17" ht="17.25">
      <c r="A104" s="70" t="s">
        <v>47</v>
      </c>
      <c r="B104" s="70" t="s">
        <v>24</v>
      </c>
      <c r="C104" s="71">
        <v>700</v>
      </c>
      <c r="D104" s="42" t="s">
        <v>185</v>
      </c>
      <c r="E104" s="42">
        <v>4143492022</v>
      </c>
      <c r="F104" s="53">
        <v>20227100203002</v>
      </c>
      <c r="G104" s="51">
        <v>44880</v>
      </c>
      <c r="H104" s="45">
        <f>IF(G104="","",WORKDAY(G104,I104,FESTIVOS!$A$2:$V$146))</f>
        <v>44887</v>
      </c>
      <c r="I104" s="44">
        <f>IFERROR(IFERROR(IF(B104=VLOOKUP(B104,Dependencias!$J$3:$J$4,1,FALSE),VLOOKUP(B104,Dependencias!$J$3:$K$4,2,FALSE)),VLOOKUP(A104,Dependencias!$F$3:$I$15,4,FALSE)),"")</f>
        <v>5</v>
      </c>
      <c r="J104" s="42" t="s">
        <v>190</v>
      </c>
      <c r="K104" s="42" t="s">
        <v>364</v>
      </c>
      <c r="L104" s="46" t="str">
        <f>IFERROR(VLOOKUP($C104,Dependencias!$A$2:$D$26,2,FALSE),"")</f>
        <v>Direccion de Gestion Corporativa</v>
      </c>
      <c r="M104" s="46" t="str">
        <f>IFERROR(VLOOKUP($C104,Dependencias!$A$2:$D$26,4,FALSE),"")</f>
        <v>Yamile Borja Martinez</v>
      </c>
      <c r="N104" s="43">
        <v>44886</v>
      </c>
      <c r="O104" s="47">
        <f>IF(N104="","Pendiente de respuesta",NETWORKDAYS(G104,N104,FESTIVOS!$A$2:$A$146))</f>
        <v>5</v>
      </c>
      <c r="P104" s="42" t="s">
        <v>359</v>
      </c>
      <c r="Q104" s="29"/>
    </row>
    <row r="105" spans="1:17" ht="17.25">
      <c r="A105" s="70" t="s">
        <v>42</v>
      </c>
      <c r="B105" s="70" t="s">
        <v>186</v>
      </c>
      <c r="C105" s="71">
        <v>220</v>
      </c>
      <c r="D105" s="42" t="s">
        <v>188</v>
      </c>
      <c r="E105" s="42">
        <v>4144282022</v>
      </c>
      <c r="F105" s="56">
        <v>20227100203472</v>
      </c>
      <c r="G105" s="51">
        <v>44880</v>
      </c>
      <c r="H105" s="45">
        <f>IF(G105="","",WORKDAY(G105,I105,FESTIVOS!$A$2:$V$146))</f>
        <v>44901</v>
      </c>
      <c r="I105" s="44">
        <f>IFERROR(IFERROR(IF(B105=VLOOKUP(B105,Dependencias!$J$3:$J$4,1,FALSE),VLOOKUP(B105,Dependencias!$J$3:$K$4,2,FALSE)),VLOOKUP(A105,Dependencias!$F$3:$I$15,4,FALSE)),"")</f>
        <v>15</v>
      </c>
      <c r="J105" s="42" t="s">
        <v>190</v>
      </c>
      <c r="K105" s="42" t="s">
        <v>365</v>
      </c>
      <c r="L105" s="46" t="str">
        <f>IFERROR(VLOOKUP($C105,Dependencias!$A$2:$D$26,2,FALSE),"")</f>
        <v>Dirección de Fomento</v>
      </c>
      <c r="M105" s="46" t="str">
        <f>IFERROR(VLOOKUP($C105,Dependencias!$A$2:$D$26,4,FALSE),"")</f>
        <v>Liliana Marcela Pamplona Romero</v>
      </c>
      <c r="N105" s="43">
        <v>44887</v>
      </c>
      <c r="O105" s="47">
        <f>IF(N105="","Pendiente de respuesta",NETWORKDAYS(G105,N105,FESTIVOS!$A$2:$A$146))</f>
        <v>6</v>
      </c>
      <c r="P105" s="42" t="s">
        <v>366</v>
      </c>
      <c r="Q105" s="29"/>
    </row>
    <row r="106" spans="1:17" ht="17.25">
      <c r="A106" s="70" t="s">
        <v>47</v>
      </c>
      <c r="B106" s="70" t="s">
        <v>186</v>
      </c>
      <c r="C106" s="71">
        <v>700</v>
      </c>
      <c r="D106" s="42" t="s">
        <v>185</v>
      </c>
      <c r="E106" s="42">
        <v>4143192022</v>
      </c>
      <c r="F106" s="53">
        <v>20227100202962</v>
      </c>
      <c r="G106" s="51">
        <v>44880</v>
      </c>
      <c r="H106" s="45">
        <f>IF(G106="","",WORKDAY(G106,I106,FESTIVOS!$A$2:$V$146))</f>
        <v>44894</v>
      </c>
      <c r="I106" s="44">
        <f>IFERROR(IFERROR(IF(B106=VLOOKUP(B106,Dependencias!$J$3:$J$4,1,FALSE),VLOOKUP(B106,Dependencias!$J$3:$K$4,2,FALSE)),VLOOKUP(A106,Dependencias!$F$3:$I$15,4,FALSE)),"")</f>
        <v>10</v>
      </c>
      <c r="J106" s="42" t="s">
        <v>153</v>
      </c>
      <c r="K106" s="42" t="s">
        <v>367</v>
      </c>
      <c r="L106" s="46" t="str">
        <f>IFERROR(VLOOKUP($C106,Dependencias!$A$2:$D$26,2,FALSE),"")</f>
        <v>Direccion de Gestion Corporativa</v>
      </c>
      <c r="M106" s="46" t="str">
        <f>IFERROR(VLOOKUP($C106,Dependencias!$A$2:$D$26,4,FALSE),"")</f>
        <v>Yamile Borja Martinez</v>
      </c>
      <c r="N106" s="43">
        <v>44886</v>
      </c>
      <c r="O106" s="47">
        <f>IF(N106="","Pendiente de respuesta",NETWORKDAYS(G106,N106,FESTIVOS!$A$2:$A$146))</f>
        <v>5</v>
      </c>
      <c r="P106" s="42" t="s">
        <v>368</v>
      </c>
      <c r="Q106" s="29"/>
    </row>
    <row r="107" spans="1:17" ht="17.25">
      <c r="A107" s="70" t="s">
        <v>42</v>
      </c>
      <c r="B107" s="70" t="s">
        <v>186</v>
      </c>
      <c r="C107" s="71">
        <v>120</v>
      </c>
      <c r="D107" s="42" t="s">
        <v>185</v>
      </c>
      <c r="E107" s="40">
        <v>4151172022</v>
      </c>
      <c r="F107" s="56">
        <v>20227100203412</v>
      </c>
      <c r="G107" s="51">
        <v>44881</v>
      </c>
      <c r="H107" s="45">
        <f>IF(G107="","",WORKDAY(G107,I107,FESTIVOS!$A$2:$V$146))</f>
        <v>44902</v>
      </c>
      <c r="I107" s="44">
        <f>IFERROR(IFERROR(IF(B107=VLOOKUP(B107,Dependencias!$J$3:$J$4,1,FALSE),VLOOKUP(B107,Dependencias!$J$3:$K$4,2,FALSE)),VLOOKUP(A107,Dependencias!$F$3:$I$15,4,FALSE)),"")</f>
        <v>15</v>
      </c>
      <c r="J107" s="42" t="s">
        <v>190</v>
      </c>
      <c r="K107" s="42" t="s">
        <v>369</v>
      </c>
      <c r="L107" s="46" t="str">
        <f>IFERROR(VLOOKUP($C107,Dependencias!$A$2:$D$26,2,FALSE),"")</f>
        <v>Oficina Asesora de Comunicaciones</v>
      </c>
      <c r="M107" s="46" t="str">
        <f>IFERROR(VLOOKUP($C107,Dependencias!$A$2:$D$26,4,FALSE),"")</f>
        <v>Carolina Ruiz Caicedo</v>
      </c>
      <c r="N107" s="43"/>
      <c r="O107" s="47" t="str">
        <f>IF(N107="","Pendiente de respuesta",NETWORKDAYS(G107,N107,FESTIVOS!$A$2:$A$146))</f>
        <v>Pendiente de respuesta</v>
      </c>
      <c r="P107" s="42"/>
      <c r="Q107" s="29"/>
    </row>
    <row r="108" spans="1:17" ht="17.25">
      <c r="A108" s="70" t="s">
        <v>42</v>
      </c>
      <c r="B108" s="70" t="s">
        <v>24</v>
      </c>
      <c r="C108" s="71">
        <v>700</v>
      </c>
      <c r="D108" s="42" t="s">
        <v>192</v>
      </c>
      <c r="E108" s="42">
        <v>4154582022</v>
      </c>
      <c r="F108" s="53">
        <v>20227100202452</v>
      </c>
      <c r="G108" s="51">
        <v>44880</v>
      </c>
      <c r="H108" s="45">
        <f>IF(G108="","",WORKDAY(G108,I108,FESTIVOS!$A$2:$V$146))</f>
        <v>44887</v>
      </c>
      <c r="I108" s="44">
        <f>IFERROR(IFERROR(IF(B108=VLOOKUP(B108,Dependencias!$J$3:$J$4,1,FALSE),VLOOKUP(B108,Dependencias!$J$3:$K$4,2,FALSE)),VLOOKUP(A108,Dependencias!$F$3:$I$15,4,FALSE)),"")</f>
        <v>5</v>
      </c>
      <c r="J108" s="42" t="s">
        <v>190</v>
      </c>
      <c r="K108" s="42" t="s">
        <v>370</v>
      </c>
      <c r="L108" s="46" t="str">
        <f>IFERROR(VLOOKUP($C108,Dependencias!$A$2:$D$26,2,FALSE),"")</f>
        <v>Direccion de Gestion Corporativa</v>
      </c>
      <c r="M108" s="46" t="str">
        <f>IFERROR(VLOOKUP($C108,Dependencias!$A$2:$D$26,4,FALSE),"")</f>
        <v>Yamile Borja Martinez</v>
      </c>
      <c r="N108" s="43">
        <v>44881</v>
      </c>
      <c r="O108" s="47">
        <f>IF(N108="","Pendiente de respuesta",NETWORKDAYS(G108,N108,FESTIVOS!$A$2:$A$146))</f>
        <v>2</v>
      </c>
      <c r="P108" s="42" t="s">
        <v>195</v>
      </c>
      <c r="Q108" s="29"/>
    </row>
    <row r="109" spans="1:17" ht="17.25">
      <c r="A109" s="70" t="s">
        <v>47</v>
      </c>
      <c r="B109" s="70" t="s">
        <v>186</v>
      </c>
      <c r="C109" s="71">
        <v>210</v>
      </c>
      <c r="D109" s="42" t="s">
        <v>185</v>
      </c>
      <c r="E109" s="42">
        <v>4155862022</v>
      </c>
      <c r="F109" s="53">
        <v>20227100203512</v>
      </c>
      <c r="G109" s="51">
        <v>44881</v>
      </c>
      <c r="H109" s="45">
        <f>IF(G109="","",WORKDAY(G109,I109,FESTIVOS!$A$2:$V$146))</f>
        <v>44895</v>
      </c>
      <c r="I109" s="44">
        <f>IFERROR(IFERROR(IF(B109=VLOOKUP(B109,Dependencias!$J$3:$J$4,1,FALSE),VLOOKUP(B109,Dependencias!$J$3:$K$4,2,FALSE)),VLOOKUP(A109,Dependencias!$F$3:$I$15,4,FALSE)),"")</f>
        <v>10</v>
      </c>
      <c r="J109" s="42" t="s">
        <v>189</v>
      </c>
      <c r="K109" s="42" t="s">
        <v>371</v>
      </c>
      <c r="L109" s="46" t="str">
        <f>IFERROR(VLOOKUP($C109,Dependencias!$A$2:$D$26,2,FALSE),"")</f>
        <v>Dirección de Asuntos Locales y Participación</v>
      </c>
      <c r="M109" s="46" t="str">
        <f>IFERROR(VLOOKUP($C109,Dependencias!$A$2:$D$26,4,FALSE),"")</f>
        <v>Hugo Alexander Cortés León</v>
      </c>
      <c r="N109" s="43">
        <v>44895</v>
      </c>
      <c r="O109" s="47">
        <f>IF(N109="","Pendiente de respuesta",NETWORKDAYS(G109,N109,FESTIVOS!$A$2:$A$146))</f>
        <v>11</v>
      </c>
      <c r="P109" s="42" t="s">
        <v>372</v>
      </c>
      <c r="Q109" s="29"/>
    </row>
    <row r="110" spans="1:17" ht="17.25">
      <c r="A110" s="70" t="s">
        <v>42</v>
      </c>
      <c r="B110" s="70" t="s">
        <v>186</v>
      </c>
      <c r="C110" s="71">
        <v>330</v>
      </c>
      <c r="D110" s="42" t="s">
        <v>185</v>
      </c>
      <c r="E110" s="42">
        <v>4159182022</v>
      </c>
      <c r="F110" s="53">
        <v>20227100203382</v>
      </c>
      <c r="G110" s="51">
        <v>44881</v>
      </c>
      <c r="H110" s="45">
        <f>IF(G110="","",WORKDAY(G110,I110,FESTIVOS!$A$2:$V$146))</f>
        <v>44902</v>
      </c>
      <c r="I110" s="44">
        <f>IFERROR(IFERROR(IF(B110=VLOOKUP(B110,Dependencias!$J$3:$J$4,1,FALSE),VLOOKUP(B110,Dependencias!$J$3:$K$4,2,FALSE)),VLOOKUP(A110,Dependencias!$F$3:$I$15,4,FALSE)),"")</f>
        <v>15</v>
      </c>
      <c r="J110" s="42" t="s">
        <v>144</v>
      </c>
      <c r="K110" s="42" t="s">
        <v>373</v>
      </c>
      <c r="L110" s="46" t="str">
        <f>IFERROR(VLOOKUP($C110,Dependencias!$A$2:$D$26,2,FALSE),"")</f>
        <v>Subdirección de Infraestructura y patrimonio cultural</v>
      </c>
      <c r="M110" s="46" t="str">
        <f>IFERROR(VLOOKUP($C110,Dependencias!$A$2:$D$26,4,FALSE),"")</f>
        <v>Ivan Dario Quiñones Sanchez</v>
      </c>
      <c r="N110" s="43">
        <v>44889</v>
      </c>
      <c r="O110" s="47">
        <f>IF(N110="","Pendiente de respuesta",NETWORKDAYS(G110,N110,FESTIVOS!$A$2:$A$146))</f>
        <v>7</v>
      </c>
      <c r="P110" s="42" t="s">
        <v>374</v>
      </c>
      <c r="Q110" s="29"/>
    </row>
    <row r="111" spans="1:17" ht="17.25">
      <c r="A111" s="70" t="s">
        <v>42</v>
      </c>
      <c r="B111" s="70" t="s">
        <v>186</v>
      </c>
      <c r="C111" s="71">
        <v>900</v>
      </c>
      <c r="D111" s="42" t="s">
        <v>185</v>
      </c>
      <c r="E111" s="42">
        <v>4159802022</v>
      </c>
      <c r="F111" s="53">
        <v>20227100203592</v>
      </c>
      <c r="G111" s="51">
        <v>44881</v>
      </c>
      <c r="H111" s="45">
        <f>IF(G111="","",WORKDAY(G111,I111,FESTIVOS!$A$2:$V$146))</f>
        <v>44902</v>
      </c>
      <c r="I111" s="44">
        <f>IFERROR(IFERROR(IF(B111=VLOOKUP(B111,Dependencias!$J$3:$J$4,1,FALSE),VLOOKUP(B111,Dependencias!$J$3:$K$4,2,FALSE)),VLOOKUP(A111,Dependencias!$F$3:$I$15,4,FALSE)),"")</f>
        <v>15</v>
      </c>
      <c r="J111" s="42" t="s">
        <v>153</v>
      </c>
      <c r="K111" s="42" t="s">
        <v>375</v>
      </c>
      <c r="L111" s="46" t="str">
        <f>IFERROR(VLOOKUP($C111,Dependencias!$A$2:$D$26,2,FALSE),"")</f>
        <v>Subsecretaria de Cultura Ciudadana y Gestión del Conocimiento</v>
      </c>
      <c r="M111" s="46" t="str">
        <f>IFERROR(VLOOKUP($C111,Dependencias!$A$2:$D$26,4,FALSE),"")</f>
        <v>Henry Samuel Murrain Knudson</v>
      </c>
      <c r="N111" s="43">
        <v>44890</v>
      </c>
      <c r="O111" s="47">
        <f>IF(N111="","Pendiente de respuesta",NETWORKDAYS(G111,N111,FESTIVOS!$A$2:$A$146))</f>
        <v>8</v>
      </c>
      <c r="P111" s="42" t="s">
        <v>376</v>
      </c>
      <c r="Q111" s="29"/>
    </row>
    <row r="112" spans="1:17" ht="17.25">
      <c r="A112" s="70" t="s">
        <v>47</v>
      </c>
      <c r="B112" s="70" t="s">
        <v>24</v>
      </c>
      <c r="C112" s="71">
        <v>700</v>
      </c>
      <c r="D112" s="42" t="s">
        <v>185</v>
      </c>
      <c r="E112" s="42">
        <v>4166282022</v>
      </c>
      <c r="F112" s="53">
        <v>20227100203862</v>
      </c>
      <c r="G112" s="51">
        <v>44881</v>
      </c>
      <c r="H112" s="45">
        <f>IF(G112="","",WORKDAY(G112,I112,FESTIVOS!$A$2:$V$146))</f>
        <v>44888</v>
      </c>
      <c r="I112" s="44">
        <f>IFERROR(IFERROR(IF(B112=VLOOKUP(B112,Dependencias!$J$3:$J$4,1,FALSE),VLOOKUP(B112,Dependencias!$J$3:$K$4,2,FALSE)),VLOOKUP(A112,Dependencias!$F$3:$I$15,4,FALSE)),"")</f>
        <v>5</v>
      </c>
      <c r="J112" s="42" t="s">
        <v>190</v>
      </c>
      <c r="K112" s="42" t="s">
        <v>377</v>
      </c>
      <c r="L112" s="46" t="str">
        <f>IFERROR(VLOOKUP($C112,Dependencias!$A$2:$D$26,2,FALSE),"")</f>
        <v>Direccion de Gestion Corporativa</v>
      </c>
      <c r="M112" s="46" t="str">
        <f>IFERROR(VLOOKUP($C112,Dependencias!$A$2:$D$26,4,FALSE),"")</f>
        <v>Yamile Borja Martinez</v>
      </c>
      <c r="N112" s="43">
        <v>44883</v>
      </c>
      <c r="O112" s="47">
        <f>IF(N112="","Pendiente de respuesta",NETWORKDAYS(G112,N112,FESTIVOS!$A$2:$A$146))</f>
        <v>3</v>
      </c>
      <c r="P112" s="42" t="s">
        <v>378</v>
      </c>
      <c r="Q112" s="29"/>
    </row>
    <row r="113" spans="1:17" ht="17.25">
      <c r="A113" s="70" t="s">
        <v>47</v>
      </c>
      <c r="B113" s="70" t="s">
        <v>24</v>
      </c>
      <c r="C113" s="71">
        <v>700</v>
      </c>
      <c r="D113" s="42" t="s">
        <v>185</v>
      </c>
      <c r="E113" s="42">
        <v>4163632022</v>
      </c>
      <c r="F113" s="53">
        <v>20227100203752</v>
      </c>
      <c r="G113" s="51">
        <v>44881</v>
      </c>
      <c r="H113" s="45">
        <f>IF(G113="","",WORKDAY(G113,I113,FESTIVOS!$A$2:$V$146))</f>
        <v>44888</v>
      </c>
      <c r="I113" s="44">
        <f>IFERROR(IFERROR(IF(B113=VLOOKUP(B113,Dependencias!$J$3:$J$4,1,FALSE),VLOOKUP(B113,Dependencias!$J$3:$K$4,2,FALSE)),VLOOKUP(A113,Dependencias!$F$3:$I$15,4,FALSE)),"")</f>
        <v>5</v>
      </c>
      <c r="J113" s="42" t="s">
        <v>190</v>
      </c>
      <c r="K113" s="42" t="s">
        <v>379</v>
      </c>
      <c r="L113" s="46" t="str">
        <f>IFERROR(VLOOKUP($C113,Dependencias!$A$2:$D$26,2,FALSE),"")</f>
        <v>Direccion de Gestion Corporativa</v>
      </c>
      <c r="M113" s="46" t="str">
        <f>IFERROR(VLOOKUP($C113,Dependencias!$A$2:$D$26,4,FALSE),"")</f>
        <v>Yamile Borja Martinez</v>
      </c>
      <c r="N113" s="43">
        <v>44881</v>
      </c>
      <c r="O113" s="47">
        <f>IF(N113="","Pendiente de respuesta",NETWORKDAYS(G113,N113,FESTIVOS!$A$2:$A$146))</f>
        <v>1</v>
      </c>
      <c r="P113" s="42" t="s">
        <v>195</v>
      </c>
      <c r="Q113" s="29"/>
    </row>
    <row r="114" spans="1:17" ht="17.25">
      <c r="A114" s="70" t="s">
        <v>47</v>
      </c>
      <c r="B114" s="70" t="s">
        <v>24</v>
      </c>
      <c r="C114" s="71">
        <v>700</v>
      </c>
      <c r="D114" s="42" t="s">
        <v>188</v>
      </c>
      <c r="E114" s="42">
        <v>4163922022</v>
      </c>
      <c r="F114" s="56">
        <v>20227100203992</v>
      </c>
      <c r="G114" s="51">
        <v>44881</v>
      </c>
      <c r="H114" s="45">
        <f>IF(G114="","",WORKDAY(G114,I114,FESTIVOS!$A$2:$V$146))</f>
        <v>44888</v>
      </c>
      <c r="I114" s="44">
        <f>IFERROR(IFERROR(IF(B114=VLOOKUP(B114,Dependencias!$J$3:$J$4,1,FALSE),VLOOKUP(B114,Dependencias!$J$3:$K$4,2,FALSE)),VLOOKUP(A114,Dependencias!$F$3:$I$15,4,FALSE)),"")</f>
        <v>5</v>
      </c>
      <c r="J114" s="42" t="s">
        <v>153</v>
      </c>
      <c r="K114" s="42" t="s">
        <v>380</v>
      </c>
      <c r="L114" s="46" t="str">
        <f>IFERROR(VLOOKUP($C114,Dependencias!$A$2:$D$26,2,FALSE),"")</f>
        <v>Direccion de Gestion Corporativa</v>
      </c>
      <c r="M114" s="46" t="str">
        <f>IFERROR(VLOOKUP($C114,Dependencias!$A$2:$D$26,4,FALSE),"")</f>
        <v>Yamile Borja Martinez</v>
      </c>
      <c r="N114" s="43">
        <v>44883</v>
      </c>
      <c r="O114" s="47">
        <f>IF(N114="","Pendiente de respuesta",NETWORKDAYS(G114,N114,FESTIVOS!$A$2:$A$146))</f>
        <v>3</v>
      </c>
      <c r="P114" s="42" t="s">
        <v>378</v>
      </c>
      <c r="Q114" s="29"/>
    </row>
    <row r="115" spans="1:17" ht="17.25">
      <c r="A115" s="70" t="s">
        <v>42</v>
      </c>
      <c r="B115" s="70" t="s">
        <v>186</v>
      </c>
      <c r="C115" s="71">
        <v>220</v>
      </c>
      <c r="D115" s="42" t="s">
        <v>185</v>
      </c>
      <c r="E115" s="42">
        <v>4154912022</v>
      </c>
      <c r="F115" s="53">
        <v>20227100203482</v>
      </c>
      <c r="G115" s="51">
        <v>44881</v>
      </c>
      <c r="H115" s="45">
        <f>IF(G115="","",WORKDAY(G115,I115,FESTIVOS!$A$2:$V$146))</f>
        <v>44902</v>
      </c>
      <c r="I115" s="44">
        <f>IFERROR(IFERROR(IF(B115=VLOOKUP(B115,Dependencias!$J$3:$J$4,1,FALSE),VLOOKUP(B115,Dependencias!$J$3:$K$4,2,FALSE)),VLOOKUP(A115,Dependencias!$F$3:$I$15,4,FALSE)),"")</f>
        <v>15</v>
      </c>
      <c r="J115" s="42" t="s">
        <v>190</v>
      </c>
      <c r="K115" s="42" t="s">
        <v>381</v>
      </c>
      <c r="L115" s="46" t="str">
        <f>IFERROR(VLOOKUP($C115,Dependencias!$A$2:$D$26,2,FALSE),"")</f>
        <v>Dirección de Fomento</v>
      </c>
      <c r="M115" s="46" t="str">
        <f>IFERROR(VLOOKUP($C115,Dependencias!$A$2:$D$26,4,FALSE),"")</f>
        <v>Liliana Marcela Pamplona Romero</v>
      </c>
      <c r="N115" s="43"/>
      <c r="O115" s="47" t="str">
        <f>IF(N115="","Pendiente de respuesta",NETWORKDAYS(G115,N115,FESTIVOS!$A$2:$A$146))</f>
        <v>Pendiente de respuesta</v>
      </c>
      <c r="P115" s="42"/>
      <c r="Q115" s="29"/>
    </row>
    <row r="116" spans="1:17" ht="17.25">
      <c r="A116" s="70" t="s">
        <v>47</v>
      </c>
      <c r="B116" s="70" t="s">
        <v>24</v>
      </c>
      <c r="C116" s="71">
        <v>700</v>
      </c>
      <c r="D116" s="42" t="s">
        <v>185</v>
      </c>
      <c r="E116" s="42">
        <v>4171072022</v>
      </c>
      <c r="F116" s="53">
        <v>20227100203962</v>
      </c>
      <c r="G116" s="51">
        <v>44881</v>
      </c>
      <c r="H116" s="45">
        <f>IF(G116="","",WORKDAY(G116,I116,FESTIVOS!$A$2:$V$146))</f>
        <v>44888</v>
      </c>
      <c r="I116" s="44">
        <f>IFERROR(IFERROR(IF(B116=VLOOKUP(B116,Dependencias!$J$3:$J$4,1,FALSE),VLOOKUP(B116,Dependencias!$J$3:$K$4,2,FALSE)),VLOOKUP(A116,Dependencias!$F$3:$I$15,4,FALSE)),"")</f>
        <v>5</v>
      </c>
      <c r="J116" s="42" t="s">
        <v>190</v>
      </c>
      <c r="K116" s="42" t="s">
        <v>358</v>
      </c>
      <c r="L116" s="46" t="str">
        <f>IFERROR(VLOOKUP($C116,Dependencias!$A$2:$D$26,2,FALSE),"")</f>
        <v>Direccion de Gestion Corporativa</v>
      </c>
      <c r="M116" s="46" t="str">
        <f>IFERROR(VLOOKUP($C116,Dependencias!$A$2:$D$26,4,FALSE),"")</f>
        <v>Yamile Borja Martinez</v>
      </c>
      <c r="N116" s="43">
        <v>44883</v>
      </c>
      <c r="O116" s="47">
        <f>IF(N116="","Pendiente de respuesta",NETWORKDAYS(G116,N116,FESTIVOS!$A$2:$A$146))</f>
        <v>3</v>
      </c>
      <c r="P116" s="42" t="s">
        <v>301</v>
      </c>
      <c r="Q116" s="29"/>
    </row>
    <row r="117" spans="1:17" ht="17.25">
      <c r="A117" s="70" t="s">
        <v>35</v>
      </c>
      <c r="B117" s="70" t="s">
        <v>24</v>
      </c>
      <c r="C117" s="71">
        <v>330</v>
      </c>
      <c r="D117" s="42" t="s">
        <v>192</v>
      </c>
      <c r="E117" s="42">
        <v>4160552022</v>
      </c>
      <c r="F117" s="53">
        <v>20227100203602</v>
      </c>
      <c r="G117" s="51">
        <v>44881</v>
      </c>
      <c r="H117" s="45">
        <f>IF(G117="","",WORKDAY(G117,I117,FESTIVOS!$A$2:$V$146))</f>
        <v>44888</v>
      </c>
      <c r="I117" s="44">
        <f>IFERROR(IFERROR(IF(B117=VLOOKUP(B117,Dependencias!$J$3:$J$4,1,FALSE),VLOOKUP(B117,Dependencias!$J$3:$K$4,2,FALSE)),VLOOKUP(A117,Dependencias!$F$3:$I$15,4,FALSE)),"")</f>
        <v>5</v>
      </c>
      <c r="J117" s="42" t="s">
        <v>144</v>
      </c>
      <c r="K117" s="42" t="s">
        <v>382</v>
      </c>
      <c r="L117" s="46" t="str">
        <f>IFERROR(VLOOKUP($C117,Dependencias!$A$2:$D$26,2,FALSE),"")</f>
        <v>Subdirección de Infraestructura y patrimonio cultural</v>
      </c>
      <c r="M117" s="46" t="str">
        <f>IFERROR(VLOOKUP($C117,Dependencias!$A$2:$D$26,4,FALSE),"")</f>
        <v>Ivan Dario Quiñones Sanchez</v>
      </c>
      <c r="N117" s="43">
        <v>44889</v>
      </c>
      <c r="O117" s="47">
        <f>IF(N117="","Pendiente de respuesta",NETWORKDAYS(G117,N117,FESTIVOS!$A$2:$A$146))</f>
        <v>7</v>
      </c>
      <c r="P117" s="42" t="s">
        <v>383</v>
      </c>
      <c r="Q117" s="29"/>
    </row>
    <row r="118" spans="1:17" ht="17.25">
      <c r="A118" s="70" t="s">
        <v>47</v>
      </c>
      <c r="B118" s="70" t="s">
        <v>24</v>
      </c>
      <c r="C118" s="71">
        <v>700</v>
      </c>
      <c r="D118" s="42" t="s">
        <v>188</v>
      </c>
      <c r="E118" s="42">
        <v>4163862022</v>
      </c>
      <c r="F118" s="53">
        <v>20227100204502</v>
      </c>
      <c r="G118" s="51">
        <v>44881</v>
      </c>
      <c r="H118" s="45">
        <f>IF(G118="","",WORKDAY(G118,I118,FESTIVOS!$A$2:$V$146))</f>
        <v>44888</v>
      </c>
      <c r="I118" s="44">
        <f>IFERROR(IFERROR(IF(B118=VLOOKUP(B118,Dependencias!$J$3:$J$4,1,FALSE),VLOOKUP(B118,Dependencias!$J$3:$K$4,2,FALSE)),VLOOKUP(A118,Dependencias!$F$3:$I$15,4,FALSE)),"")</f>
        <v>5</v>
      </c>
      <c r="J118" s="42" t="s">
        <v>190</v>
      </c>
      <c r="K118" s="42" t="s">
        <v>358</v>
      </c>
      <c r="L118" s="46" t="str">
        <f>IFERROR(VLOOKUP($C118,Dependencias!$A$2:$D$26,2,FALSE),"")</f>
        <v>Direccion de Gestion Corporativa</v>
      </c>
      <c r="M118" s="46" t="str">
        <f>IFERROR(VLOOKUP($C118,Dependencias!$A$2:$D$26,4,FALSE),"")</f>
        <v>Yamile Borja Martinez</v>
      </c>
      <c r="N118" s="43">
        <v>44883</v>
      </c>
      <c r="O118" s="47">
        <f>IF(N118="","Pendiente de respuesta",NETWORKDAYS(G118,N118,FESTIVOS!$A$2:$A$146))</f>
        <v>3</v>
      </c>
      <c r="P118" s="42" t="s">
        <v>301</v>
      </c>
      <c r="Q118" s="29"/>
    </row>
    <row r="119" spans="1:17" ht="17.25">
      <c r="A119" s="70" t="s">
        <v>47</v>
      </c>
      <c r="B119" s="70" t="s">
        <v>186</v>
      </c>
      <c r="C119" s="71">
        <v>220</v>
      </c>
      <c r="D119" s="42" t="s">
        <v>185</v>
      </c>
      <c r="E119" s="42">
        <v>4165212022</v>
      </c>
      <c r="F119" s="53">
        <v>20227100203832</v>
      </c>
      <c r="G119" s="51">
        <v>44881</v>
      </c>
      <c r="H119" s="45">
        <f>IF(G119="","",WORKDAY(G119,I119,FESTIVOS!$A$2:$V$146))</f>
        <v>44895</v>
      </c>
      <c r="I119" s="44">
        <f>IFERROR(IFERROR(IF(B119=VLOOKUP(B119,Dependencias!$J$3:$J$4,1,FALSE),VLOOKUP(B119,Dependencias!$J$3:$K$4,2,FALSE)),VLOOKUP(A119,Dependencias!$F$3:$I$15,4,FALSE)),"")</f>
        <v>10</v>
      </c>
      <c r="J119" s="42" t="s">
        <v>187</v>
      </c>
      <c r="K119" s="42" t="s">
        <v>384</v>
      </c>
      <c r="L119" s="46" t="str">
        <f>IFERROR(VLOOKUP($C119,Dependencias!$A$2:$D$26,2,FALSE),"")</f>
        <v>Dirección de Fomento</v>
      </c>
      <c r="M119" s="46" t="str">
        <f>IFERROR(VLOOKUP($C119,Dependencias!$A$2:$D$26,4,FALSE),"")</f>
        <v>Liliana Marcela Pamplona Romero</v>
      </c>
      <c r="N119" s="43">
        <v>44890</v>
      </c>
      <c r="O119" s="47">
        <f>IF(N119="","Pendiente de respuesta",NETWORKDAYS(G119,N119,FESTIVOS!$A$2:$A$146))</f>
        <v>8</v>
      </c>
      <c r="P119" s="42" t="s">
        <v>385</v>
      </c>
      <c r="Q119" s="29"/>
    </row>
    <row r="120" spans="1:17" ht="17.25">
      <c r="A120" s="70" t="s">
        <v>42</v>
      </c>
      <c r="B120" s="70" t="s">
        <v>186</v>
      </c>
      <c r="C120" s="71">
        <v>220</v>
      </c>
      <c r="D120" s="42" t="s">
        <v>188</v>
      </c>
      <c r="E120" s="42">
        <v>4165862022</v>
      </c>
      <c r="F120" s="53">
        <v>20227100204612</v>
      </c>
      <c r="G120" s="51">
        <v>44881</v>
      </c>
      <c r="H120" s="45">
        <f>IF(G120="","",WORKDAY(G120,I120,FESTIVOS!$A$2:$V$146))</f>
        <v>44902</v>
      </c>
      <c r="I120" s="44">
        <f>IFERROR(IFERROR(IF(B120=VLOOKUP(B120,Dependencias!$J$3:$J$4,1,FALSE),VLOOKUP(B120,Dependencias!$J$3:$K$4,2,FALSE)),VLOOKUP(A120,Dependencias!$F$3:$I$15,4,FALSE)),"")</f>
        <v>15</v>
      </c>
      <c r="J120" s="42" t="s">
        <v>190</v>
      </c>
      <c r="K120" s="42" t="s">
        <v>381</v>
      </c>
      <c r="L120" s="46" t="str">
        <f>IFERROR(VLOOKUP($C120,Dependencias!$A$2:$D$26,2,FALSE),"")</f>
        <v>Dirección de Fomento</v>
      </c>
      <c r="M120" s="46" t="str">
        <f>IFERROR(VLOOKUP($C120,Dependencias!$A$2:$D$26,4,FALSE),"")</f>
        <v>Liliana Marcela Pamplona Romero</v>
      </c>
      <c r="N120" s="43">
        <v>44889</v>
      </c>
      <c r="O120" s="47">
        <f>IF(N120="","Pendiente de respuesta",NETWORKDAYS(G120,N120,FESTIVOS!$A$2:$A$146))</f>
        <v>7</v>
      </c>
      <c r="P120" s="42" t="s">
        <v>280</v>
      </c>
      <c r="Q120" s="29"/>
    </row>
    <row r="121" spans="1:17" ht="17.25">
      <c r="A121" s="70" t="s">
        <v>47</v>
      </c>
      <c r="B121" s="70" t="s">
        <v>24</v>
      </c>
      <c r="C121" s="71">
        <v>700</v>
      </c>
      <c r="D121" s="42" t="s">
        <v>185</v>
      </c>
      <c r="E121" s="42">
        <v>4168322022</v>
      </c>
      <c r="F121" s="53">
        <v>20227100203902</v>
      </c>
      <c r="G121" s="51">
        <v>44881</v>
      </c>
      <c r="H121" s="45">
        <f>IF(G121="","",WORKDAY(G121,I121,FESTIVOS!$A$2:$V$146))</f>
        <v>44888</v>
      </c>
      <c r="I121" s="44">
        <f>IFERROR(IFERROR(IF(B121=VLOOKUP(B121,Dependencias!$J$3:$J$4,1,FALSE),VLOOKUP(B121,Dependencias!$J$3:$K$4,2,FALSE)),VLOOKUP(A121,Dependencias!$F$3:$I$15,4,FALSE)),"")</f>
        <v>5</v>
      </c>
      <c r="J121" s="42" t="s">
        <v>190</v>
      </c>
      <c r="K121" s="42" t="s">
        <v>386</v>
      </c>
      <c r="L121" s="46" t="str">
        <f>IFERROR(VLOOKUP($C121,Dependencias!$A$2:$D$26,2,FALSE),"")</f>
        <v>Direccion de Gestion Corporativa</v>
      </c>
      <c r="M121" s="46" t="str">
        <f>IFERROR(VLOOKUP($C121,Dependencias!$A$2:$D$26,4,FALSE),"")</f>
        <v>Yamile Borja Martinez</v>
      </c>
      <c r="N121" s="43">
        <v>44886</v>
      </c>
      <c r="O121" s="47">
        <f>IF(N121="","Pendiente de respuesta",NETWORKDAYS(G121,N121,FESTIVOS!$A$2:$A$146))</f>
        <v>4</v>
      </c>
      <c r="P121" s="42" t="s">
        <v>387</v>
      </c>
      <c r="Q121" s="29"/>
    </row>
    <row r="122" spans="1:17" ht="17.25">
      <c r="A122" s="70" t="s">
        <v>77</v>
      </c>
      <c r="B122" s="70" t="s">
        <v>186</v>
      </c>
      <c r="C122" s="71">
        <v>220</v>
      </c>
      <c r="D122" s="42" t="s">
        <v>185</v>
      </c>
      <c r="E122" s="42">
        <v>4185112022</v>
      </c>
      <c r="F122" s="53">
        <v>20227100203532</v>
      </c>
      <c r="G122" s="51">
        <v>44881</v>
      </c>
      <c r="H122" s="45">
        <f>IF(G122="","",WORKDAY(G122,I122,FESTIVOS!$A$2:$V$146))</f>
        <v>44902</v>
      </c>
      <c r="I122" s="44">
        <f>IFERROR(IFERROR(IF(B122=VLOOKUP(B122,Dependencias!$J$3:$J$4,1,FALSE),VLOOKUP(B122,Dependencias!$J$3:$K$4,2,FALSE)),VLOOKUP(A122,Dependencias!$F$3:$I$15,4,FALSE)),"")</f>
        <v>15</v>
      </c>
      <c r="J122" s="42" t="s">
        <v>187</v>
      </c>
      <c r="K122" s="42" t="s">
        <v>388</v>
      </c>
      <c r="L122" s="46" t="str">
        <f>IFERROR(VLOOKUP($C122,Dependencias!$A$2:$D$26,2,FALSE),"")</f>
        <v>Dirección de Fomento</v>
      </c>
      <c r="M122" s="46" t="str">
        <f>IFERROR(VLOOKUP($C122,Dependencias!$A$2:$D$26,4,FALSE),"")</f>
        <v>Liliana Marcela Pamplona Romero</v>
      </c>
      <c r="N122" s="43">
        <v>44893</v>
      </c>
      <c r="O122" s="47">
        <f>IF(N122="","Pendiente de respuesta",NETWORKDAYS(G122,N122,FESTIVOS!$A$2:$A$146))</f>
        <v>9</v>
      </c>
      <c r="P122" s="42" t="s">
        <v>389</v>
      </c>
      <c r="Q122" s="29"/>
    </row>
    <row r="123" spans="1:17" ht="17.25">
      <c r="A123" s="70" t="s">
        <v>47</v>
      </c>
      <c r="B123" s="70" t="s">
        <v>24</v>
      </c>
      <c r="C123" s="71">
        <v>700</v>
      </c>
      <c r="D123" s="42" t="s">
        <v>188</v>
      </c>
      <c r="E123" s="42">
        <v>4188182022</v>
      </c>
      <c r="F123" s="53">
        <v>20227100205762</v>
      </c>
      <c r="G123" s="51">
        <v>44882</v>
      </c>
      <c r="H123" s="45">
        <f>IF(G123="","",WORKDAY(G123,I123,FESTIVOS!$A$2:$V$146))</f>
        <v>44889</v>
      </c>
      <c r="I123" s="44">
        <f>IFERROR(IFERROR(IF(B123=VLOOKUP(B123,Dependencias!$J$3:$J$4,1,FALSE),VLOOKUP(B123,Dependencias!$J$3:$K$4,2,FALSE)),VLOOKUP(A123,Dependencias!$F$3:$I$15,4,FALSE)),"")</f>
        <v>5</v>
      </c>
      <c r="J123" s="42" t="s">
        <v>190</v>
      </c>
      <c r="K123" s="42" t="s">
        <v>390</v>
      </c>
      <c r="L123" s="46" t="str">
        <f>IFERROR(VLOOKUP($C123,Dependencias!$A$2:$D$26,2,FALSE),"")</f>
        <v>Direccion de Gestion Corporativa</v>
      </c>
      <c r="M123" s="46" t="str">
        <f>IFERROR(VLOOKUP($C123,Dependencias!$A$2:$D$26,4,FALSE),"")</f>
        <v>Yamile Borja Martinez</v>
      </c>
      <c r="N123" s="43">
        <v>44888</v>
      </c>
      <c r="O123" s="47">
        <f>IF(N123="","Pendiente de respuesta",NETWORKDAYS(G123,N123,FESTIVOS!$A$2:$A$146))</f>
        <v>5</v>
      </c>
      <c r="P123" s="42" t="s">
        <v>391</v>
      </c>
      <c r="Q123" s="29"/>
    </row>
    <row r="124" spans="1:17" ht="17.25">
      <c r="A124" s="70" t="s">
        <v>47</v>
      </c>
      <c r="B124" s="70" t="s">
        <v>24</v>
      </c>
      <c r="C124" s="71">
        <v>700</v>
      </c>
      <c r="D124" s="42" t="s">
        <v>185</v>
      </c>
      <c r="E124" s="42">
        <v>4191792022</v>
      </c>
      <c r="F124" s="53">
        <v>20227100204732</v>
      </c>
      <c r="G124" s="51">
        <v>44882</v>
      </c>
      <c r="H124" s="45">
        <f>IF(G124="","",WORKDAY(G124,I124,FESTIVOS!$A$2:$V$146))</f>
        <v>44889</v>
      </c>
      <c r="I124" s="44">
        <f>IFERROR(IFERROR(IF(B124=VLOOKUP(B124,Dependencias!$J$3:$J$4,1,FALSE),VLOOKUP(B124,Dependencias!$J$3:$K$4,2,FALSE)),VLOOKUP(A124,Dependencias!$F$3:$I$15,4,FALSE)),"")</f>
        <v>5</v>
      </c>
      <c r="J124" s="42" t="s">
        <v>190</v>
      </c>
      <c r="K124" s="42" t="s">
        <v>390</v>
      </c>
      <c r="L124" s="46" t="str">
        <f>IFERROR(VLOOKUP($C124,Dependencias!$A$2:$D$26,2,FALSE),"")</f>
        <v>Direccion de Gestion Corporativa</v>
      </c>
      <c r="M124" s="46" t="str">
        <f>IFERROR(VLOOKUP($C124,Dependencias!$A$2:$D$26,4,FALSE),"")</f>
        <v>Yamile Borja Martinez</v>
      </c>
      <c r="N124" s="43">
        <v>44888</v>
      </c>
      <c r="O124" s="47">
        <f>IF(N124="","Pendiente de respuesta",NETWORKDAYS(G124,N124,FESTIVOS!$A$2:$A$146))</f>
        <v>5</v>
      </c>
      <c r="P124" s="42" t="s">
        <v>391</v>
      </c>
      <c r="Q124" s="29"/>
    </row>
    <row r="125" spans="1:17" ht="17.25">
      <c r="A125" s="70" t="s">
        <v>42</v>
      </c>
      <c r="B125" s="70" t="s">
        <v>18</v>
      </c>
      <c r="C125" s="71">
        <v>220</v>
      </c>
      <c r="D125" s="42" t="s">
        <v>185</v>
      </c>
      <c r="E125" s="42">
        <v>4192752022</v>
      </c>
      <c r="F125" s="53">
        <v>20227100204842</v>
      </c>
      <c r="G125" s="51">
        <v>44882</v>
      </c>
      <c r="H125" s="45">
        <f>IF(G125="","",WORKDAY(G125,I125,FESTIVOS!$A$2:$V$146))</f>
        <v>44896</v>
      </c>
      <c r="I125" s="44">
        <f>IFERROR(IFERROR(IF(B125=VLOOKUP(B125,Dependencias!$J$3:$J$4,1,FALSE),VLOOKUP(B125,Dependencias!$J$3:$K$4,2,FALSE)),VLOOKUP(A125,Dependencias!$F$3:$I$15,4,FALSE)),"")</f>
        <v>10</v>
      </c>
      <c r="J125" s="42" t="s">
        <v>187</v>
      </c>
      <c r="K125" s="42" t="s">
        <v>392</v>
      </c>
      <c r="L125" s="46" t="str">
        <f>IFERROR(VLOOKUP($C125,Dependencias!$A$2:$D$26,2,FALSE),"")</f>
        <v>Dirección de Fomento</v>
      </c>
      <c r="M125" s="46" t="str">
        <f>IFERROR(VLOOKUP($C125,Dependencias!$A$2:$D$26,4,FALSE),"")</f>
        <v>Liliana Marcela Pamplona Romero</v>
      </c>
      <c r="N125" s="43">
        <v>44887</v>
      </c>
      <c r="O125" s="47">
        <f>IF(N125="","Pendiente de respuesta",NETWORKDAYS(G125,N125,FESTIVOS!$A$2:$A$146))</f>
        <v>4</v>
      </c>
      <c r="P125" s="42" t="s">
        <v>393</v>
      </c>
      <c r="Q125" s="29"/>
    </row>
    <row r="126" spans="1:17" ht="17.25">
      <c r="A126" s="70" t="s">
        <v>47</v>
      </c>
      <c r="B126" s="70" t="s">
        <v>24</v>
      </c>
      <c r="C126" s="71">
        <v>700</v>
      </c>
      <c r="D126" s="42" t="s">
        <v>188</v>
      </c>
      <c r="E126" s="42">
        <v>4122532022</v>
      </c>
      <c r="F126" s="56">
        <v>20227100204672</v>
      </c>
      <c r="G126" s="51">
        <v>44881</v>
      </c>
      <c r="H126" s="45">
        <f>IF(G126="","",WORKDAY(G126,I126,FESTIVOS!$A$2:$V$146))</f>
        <v>44888</v>
      </c>
      <c r="I126" s="44">
        <f>IFERROR(IFERROR(IF(B126=VLOOKUP(B126,Dependencias!$J$3:$J$4,1,FALSE),VLOOKUP(B126,Dependencias!$J$3:$K$4,2,FALSE)),VLOOKUP(A126,Dependencias!$F$3:$I$15,4,FALSE)),"")</f>
        <v>5</v>
      </c>
      <c r="J126" s="42" t="s">
        <v>190</v>
      </c>
      <c r="K126" s="42" t="s">
        <v>394</v>
      </c>
      <c r="L126" s="46" t="str">
        <f>IFERROR(VLOOKUP($C126,Dependencias!$A$2:$D$26,2,FALSE),"")</f>
        <v>Direccion de Gestion Corporativa</v>
      </c>
      <c r="M126" s="46" t="str">
        <f>IFERROR(VLOOKUP($C126,Dependencias!$A$2:$D$26,4,FALSE),"")</f>
        <v>Yamile Borja Martinez</v>
      </c>
      <c r="N126" s="43">
        <v>44882</v>
      </c>
      <c r="O126" s="47">
        <f>IF(N126="","Pendiente de respuesta",NETWORKDAYS(G126,N126,FESTIVOS!$A$2:$A$146))</f>
        <v>2</v>
      </c>
      <c r="P126" s="42" t="s">
        <v>395</v>
      </c>
      <c r="Q126" s="29"/>
    </row>
    <row r="127" spans="1:17" ht="17.25">
      <c r="A127" s="70" t="s">
        <v>42</v>
      </c>
      <c r="B127" s="70" t="s">
        <v>186</v>
      </c>
      <c r="C127" s="71">
        <v>220</v>
      </c>
      <c r="D127" s="42" t="s">
        <v>188</v>
      </c>
      <c r="E127" s="42">
        <v>4007262022</v>
      </c>
      <c r="F127" s="56">
        <v>20227100204692</v>
      </c>
      <c r="G127" s="51">
        <v>44882</v>
      </c>
      <c r="H127" s="45">
        <f>IF(G127="","",WORKDAY(G127,I127,FESTIVOS!$A$2:$V$146))</f>
        <v>44904</v>
      </c>
      <c r="I127" s="44">
        <f>IFERROR(IFERROR(IF(B127=VLOOKUP(B127,Dependencias!$J$3:$J$4,1,FALSE),VLOOKUP(B127,Dependencias!$J$3:$K$4,2,FALSE)),VLOOKUP(A127,Dependencias!$F$3:$I$15,4,FALSE)),"")</f>
        <v>15</v>
      </c>
      <c r="J127" s="42" t="s">
        <v>190</v>
      </c>
      <c r="K127" s="42" t="s">
        <v>381</v>
      </c>
      <c r="L127" s="46" t="str">
        <f>IFERROR(VLOOKUP($C127,Dependencias!$A$2:$D$26,2,FALSE),"")</f>
        <v>Dirección de Fomento</v>
      </c>
      <c r="M127" s="46" t="str">
        <f>IFERROR(VLOOKUP($C127,Dependencias!$A$2:$D$26,4,FALSE),"")</f>
        <v>Liliana Marcela Pamplona Romero</v>
      </c>
      <c r="N127" s="43">
        <v>44889</v>
      </c>
      <c r="O127" s="47">
        <f>IF(N127="","Pendiente de respuesta",NETWORKDAYS(G127,N127,FESTIVOS!$A$2:$A$146))</f>
        <v>6</v>
      </c>
      <c r="P127" s="42" t="s">
        <v>396</v>
      </c>
      <c r="Q127" s="29"/>
    </row>
    <row r="128" spans="1:17" ht="17.25">
      <c r="A128" s="70" t="s">
        <v>42</v>
      </c>
      <c r="B128" s="70" t="s">
        <v>186</v>
      </c>
      <c r="C128" s="71">
        <v>710</v>
      </c>
      <c r="D128" s="42" t="s">
        <v>185</v>
      </c>
      <c r="E128" s="42">
        <v>4186232022</v>
      </c>
      <c r="F128" s="53">
        <v>20227100204352</v>
      </c>
      <c r="G128" s="51">
        <v>44882</v>
      </c>
      <c r="H128" s="45">
        <f>IF(G128="","",WORKDAY(G128,I128,FESTIVOS!$A$2:$V$146))</f>
        <v>44904</v>
      </c>
      <c r="I128" s="44">
        <f>IFERROR(IFERROR(IF(B128=VLOOKUP(B128,Dependencias!$J$3:$J$4,1,FALSE),VLOOKUP(B128,Dependencias!$J$3:$K$4,2,FALSE)),VLOOKUP(A128,Dependencias!$F$3:$I$15,4,FALSE)),"")</f>
        <v>15</v>
      </c>
      <c r="J128" s="42" t="s">
        <v>138</v>
      </c>
      <c r="K128" s="42" t="s">
        <v>397</v>
      </c>
      <c r="L128" s="46" t="str">
        <f>IFERROR(VLOOKUP($C128,Dependencias!$A$2:$D$26,2,FALSE),"")</f>
        <v>Grupo Interno de Trabajo de Gestion de Servicios Administrativos</v>
      </c>
      <c r="M128" s="46" t="str">
        <f>IFERROR(VLOOKUP($C128,Dependencias!$A$2:$D$26,4,FALSE),"")</f>
        <v>Rafael Arturo Berrio Escobar</v>
      </c>
      <c r="N128" s="43">
        <v>44889</v>
      </c>
      <c r="O128" s="47">
        <f>IF(N128="","Pendiente de respuesta",NETWORKDAYS(G128,N128,FESTIVOS!$A$2:$A$146))</f>
        <v>6</v>
      </c>
      <c r="P128" s="42" t="s">
        <v>398</v>
      </c>
      <c r="Q128" s="29"/>
    </row>
    <row r="129" spans="1:17" ht="17.25">
      <c r="A129" s="70" t="s">
        <v>42</v>
      </c>
      <c r="B129" s="70" t="s">
        <v>186</v>
      </c>
      <c r="C129" s="71">
        <v>710</v>
      </c>
      <c r="D129" s="42" t="s">
        <v>185</v>
      </c>
      <c r="E129" s="42">
        <v>4192982022</v>
      </c>
      <c r="F129" s="53">
        <v>20227100204872</v>
      </c>
      <c r="G129" s="51">
        <v>44882</v>
      </c>
      <c r="H129" s="45">
        <f>IF(G129="","",WORKDAY(G129,I129,FESTIVOS!$A$2:$V$146))</f>
        <v>44904</v>
      </c>
      <c r="I129" s="44">
        <f>IFERROR(IFERROR(IF(B129=VLOOKUP(B129,Dependencias!$J$3:$J$4,1,FALSE),VLOOKUP(B129,Dependencias!$J$3:$K$4,2,FALSE)),VLOOKUP(A129,Dependencias!$F$3:$I$15,4,FALSE)),"")</f>
        <v>15</v>
      </c>
      <c r="J129" s="42" t="s">
        <v>138</v>
      </c>
      <c r="K129" s="42" t="s">
        <v>397</v>
      </c>
      <c r="L129" s="46" t="str">
        <f>IFERROR(VLOOKUP($C129,Dependencias!$A$2:$D$26,2,FALSE),"")</f>
        <v>Grupo Interno de Trabajo de Gestion de Servicios Administrativos</v>
      </c>
      <c r="M129" s="46" t="str">
        <f>IFERROR(VLOOKUP($C129,Dependencias!$A$2:$D$26,4,FALSE),"")</f>
        <v>Rafael Arturo Berrio Escobar</v>
      </c>
      <c r="N129" s="43">
        <v>44889</v>
      </c>
      <c r="O129" s="47">
        <f>IF(N129="","Pendiente de respuesta",NETWORKDAYS(G129,N129,FESTIVOS!$A$2:$A$146))</f>
        <v>6</v>
      </c>
      <c r="P129" s="42" t="s">
        <v>399</v>
      </c>
      <c r="Q129" s="29"/>
    </row>
    <row r="130" spans="1:17" ht="17.25">
      <c r="A130" s="70" t="s">
        <v>47</v>
      </c>
      <c r="B130" s="70" t="s">
        <v>24</v>
      </c>
      <c r="C130" s="71">
        <v>700</v>
      </c>
      <c r="D130" s="42" t="s">
        <v>185</v>
      </c>
      <c r="E130" s="42">
        <v>4191812022</v>
      </c>
      <c r="F130" s="53">
        <v>20227100204742</v>
      </c>
      <c r="G130" s="51">
        <v>44882</v>
      </c>
      <c r="H130" s="45">
        <f>IF(G130="","",WORKDAY(G130,I130,FESTIVOS!$A$2:$V$146))</f>
        <v>44889</v>
      </c>
      <c r="I130" s="44">
        <f>IFERROR(IFERROR(IF(B130=VLOOKUP(B130,Dependencias!$J$3:$J$4,1,FALSE),VLOOKUP(B130,Dependencias!$J$3:$K$4,2,FALSE)),VLOOKUP(A130,Dependencias!$F$3:$I$15,4,FALSE)),"")</f>
        <v>5</v>
      </c>
      <c r="J130" s="42" t="s">
        <v>190</v>
      </c>
      <c r="K130" s="42" t="s">
        <v>400</v>
      </c>
      <c r="L130" s="46" t="str">
        <f>IFERROR(VLOOKUP($C130,Dependencias!$A$2:$D$26,2,FALSE),"")</f>
        <v>Direccion de Gestion Corporativa</v>
      </c>
      <c r="M130" s="46" t="str">
        <f>IFERROR(VLOOKUP($C130,Dependencias!$A$2:$D$26,4,FALSE),"")</f>
        <v>Yamile Borja Martinez</v>
      </c>
      <c r="N130" s="43">
        <v>44883</v>
      </c>
      <c r="O130" s="47">
        <f>IF(N130="","Pendiente de respuesta",NETWORKDAYS(G130,N130,FESTIVOS!$A$2:$A$146))</f>
        <v>2</v>
      </c>
      <c r="P130" s="42" t="s">
        <v>378</v>
      </c>
      <c r="Q130" s="29"/>
    </row>
    <row r="131" spans="1:17" ht="17.25">
      <c r="A131" s="70" t="s">
        <v>47</v>
      </c>
      <c r="B131" s="70" t="s">
        <v>24</v>
      </c>
      <c r="C131" s="71">
        <v>700</v>
      </c>
      <c r="D131" s="42" t="s">
        <v>188</v>
      </c>
      <c r="E131" s="42">
        <v>4191082022</v>
      </c>
      <c r="F131" s="56">
        <v>20227100205062</v>
      </c>
      <c r="G131" s="51">
        <v>44882</v>
      </c>
      <c r="H131" s="45">
        <f>IF(G131="","",WORKDAY(G131,I131,FESTIVOS!$A$2:$V$146))</f>
        <v>44889</v>
      </c>
      <c r="I131" s="44">
        <f>IFERROR(IFERROR(IF(B131=VLOOKUP(B131,Dependencias!$J$3:$J$4,1,FALSE),VLOOKUP(B131,Dependencias!$J$3:$K$4,2,FALSE)),VLOOKUP(A131,Dependencias!$F$3:$I$15,4,FALSE)),"")</f>
        <v>5</v>
      </c>
      <c r="J131" s="42" t="s">
        <v>190</v>
      </c>
      <c r="K131" s="42" t="s">
        <v>401</v>
      </c>
      <c r="L131" s="46" t="str">
        <f>IFERROR(VLOOKUP($C131,Dependencias!$A$2:$D$26,2,FALSE),"")</f>
        <v>Direccion de Gestion Corporativa</v>
      </c>
      <c r="M131" s="46" t="str">
        <f>IFERROR(VLOOKUP($C131,Dependencias!$A$2:$D$26,4,FALSE),"")</f>
        <v>Yamile Borja Martinez</v>
      </c>
      <c r="N131" s="43">
        <v>44883</v>
      </c>
      <c r="O131" s="47">
        <f>IF(N131="","Pendiente de respuesta",NETWORKDAYS(G131,N131,FESTIVOS!$A$2:$A$146))</f>
        <v>2</v>
      </c>
      <c r="P131" s="42" t="s">
        <v>402</v>
      </c>
      <c r="Q131" s="29"/>
    </row>
    <row r="132" spans="1:17" ht="17.25">
      <c r="A132" s="70" t="s">
        <v>47</v>
      </c>
      <c r="B132" s="70" t="s">
        <v>186</v>
      </c>
      <c r="C132" s="71">
        <v>220</v>
      </c>
      <c r="D132" s="42" t="s">
        <v>185</v>
      </c>
      <c r="E132" s="42">
        <v>4201432022</v>
      </c>
      <c r="F132" s="53">
        <v>20227100205182</v>
      </c>
      <c r="G132" s="51">
        <v>44883</v>
      </c>
      <c r="H132" s="45">
        <f>IF(G132="","",WORKDAY(G132,I132,FESTIVOS!$A$2:$V$146))</f>
        <v>44897</v>
      </c>
      <c r="I132" s="44">
        <f>IFERROR(IFERROR(IF(B132=VLOOKUP(B132,Dependencias!$J$3:$J$4,1,FALSE),VLOOKUP(B132,Dependencias!$J$3:$K$4,2,FALSE)),VLOOKUP(A132,Dependencias!$F$3:$I$15,4,FALSE)),"")</f>
        <v>10</v>
      </c>
      <c r="J132" s="42" t="s">
        <v>187</v>
      </c>
      <c r="K132" s="42" t="s">
        <v>403</v>
      </c>
      <c r="L132" s="46" t="str">
        <f>IFERROR(VLOOKUP($C132,Dependencias!$A$2:$D$26,2,FALSE),"")</f>
        <v>Dirección de Fomento</v>
      </c>
      <c r="M132" s="46" t="str">
        <f>IFERROR(VLOOKUP($C132,Dependencias!$A$2:$D$26,4,FALSE),"")</f>
        <v>Liliana Marcela Pamplona Romero</v>
      </c>
      <c r="N132" s="43">
        <v>44888</v>
      </c>
      <c r="O132" s="47">
        <f>IF(N132="","Pendiente de respuesta",NETWORKDAYS(G132,N132,FESTIVOS!$A$2:$A$146))</f>
        <v>4</v>
      </c>
      <c r="P132" s="42" t="s">
        <v>404</v>
      </c>
      <c r="Q132" s="29"/>
    </row>
    <row r="133" spans="1:17" ht="17.25">
      <c r="A133" s="70" t="s">
        <v>47</v>
      </c>
      <c r="B133" s="70" t="s">
        <v>24</v>
      </c>
      <c r="C133" s="71">
        <v>700</v>
      </c>
      <c r="D133" s="42" t="s">
        <v>188</v>
      </c>
      <c r="E133" s="42">
        <v>4194782022</v>
      </c>
      <c r="F133" s="56">
        <v>20227100205462</v>
      </c>
      <c r="G133" s="51">
        <v>44882</v>
      </c>
      <c r="H133" s="45">
        <f>IF(G133="","",WORKDAY(G133,I133,FESTIVOS!$A$2:$V$146))</f>
        <v>44889</v>
      </c>
      <c r="I133" s="44">
        <f>IFERROR(IFERROR(IF(B133=VLOOKUP(B133,Dependencias!$J$3:$J$4,1,FALSE),VLOOKUP(B133,Dependencias!$J$3:$K$4,2,FALSE)),VLOOKUP(A133,Dependencias!$F$3:$I$15,4,FALSE)),"")</f>
        <v>5</v>
      </c>
      <c r="J133" s="42" t="s">
        <v>190</v>
      </c>
      <c r="K133" s="42" t="s">
        <v>405</v>
      </c>
      <c r="L133" s="46" t="str">
        <f>IFERROR(VLOOKUP($C133,Dependencias!$A$2:$D$26,2,FALSE),"")</f>
        <v>Direccion de Gestion Corporativa</v>
      </c>
      <c r="M133" s="46" t="str">
        <f>IFERROR(VLOOKUP($C133,Dependencias!$A$2:$D$26,4,FALSE),"")</f>
        <v>Yamile Borja Martinez</v>
      </c>
      <c r="N133" s="43">
        <v>44888</v>
      </c>
      <c r="O133" s="47">
        <f>IF(N133="","Pendiente de respuesta",NETWORKDAYS(G133,N133,FESTIVOS!$A$2:$A$146))</f>
        <v>5</v>
      </c>
      <c r="P133" s="42" t="s">
        <v>391</v>
      </c>
      <c r="Q133" s="29"/>
    </row>
    <row r="134" spans="1:17" ht="17.25">
      <c r="A134" s="70" t="s">
        <v>47</v>
      </c>
      <c r="B134" s="70" t="s">
        <v>24</v>
      </c>
      <c r="C134" s="71">
        <v>700</v>
      </c>
      <c r="D134" s="42" t="s">
        <v>188</v>
      </c>
      <c r="E134" s="42">
        <v>4195332022</v>
      </c>
      <c r="F134" s="56">
        <v>20227100205472</v>
      </c>
      <c r="G134" s="51">
        <v>44882</v>
      </c>
      <c r="H134" s="45">
        <f>IF(G134="","",WORKDAY(G134,I134,FESTIVOS!$A$2:$V$146))</f>
        <v>44889</v>
      </c>
      <c r="I134" s="44">
        <f>IFERROR(IFERROR(IF(B134=VLOOKUP(B134,Dependencias!$J$3:$J$4,1,FALSE),VLOOKUP(B134,Dependencias!$J$3:$K$4,2,FALSE)),VLOOKUP(A134,Dependencias!$F$3:$I$15,4,FALSE)),"")</f>
        <v>5</v>
      </c>
      <c r="J134" s="42" t="s">
        <v>190</v>
      </c>
      <c r="K134" s="42" t="s">
        <v>405</v>
      </c>
      <c r="L134" s="46" t="str">
        <f>IFERROR(VLOOKUP($C134,Dependencias!$A$2:$D$26,2,FALSE),"")</f>
        <v>Direccion de Gestion Corporativa</v>
      </c>
      <c r="M134" s="46" t="str">
        <f>IFERROR(VLOOKUP($C134,Dependencias!$A$2:$D$26,4,FALSE),"")</f>
        <v>Yamile Borja Martinez</v>
      </c>
      <c r="N134" s="43">
        <v>44888</v>
      </c>
      <c r="O134" s="47">
        <f>IF(N134="","Pendiente de respuesta",NETWORKDAYS(G134,N134,FESTIVOS!$A$2:$A$146))</f>
        <v>5</v>
      </c>
      <c r="P134" s="42" t="s">
        <v>391</v>
      </c>
      <c r="Q134" s="29"/>
    </row>
    <row r="135" spans="1:17" ht="17.25">
      <c r="A135" s="70" t="s">
        <v>47</v>
      </c>
      <c r="B135" s="70" t="s">
        <v>24</v>
      </c>
      <c r="C135" s="71">
        <v>700</v>
      </c>
      <c r="D135" s="42" t="s">
        <v>188</v>
      </c>
      <c r="E135" s="42">
        <v>4195632022</v>
      </c>
      <c r="F135" s="56">
        <v>20227100205482</v>
      </c>
      <c r="G135" s="51">
        <v>44882</v>
      </c>
      <c r="H135" s="45">
        <f>IF(G135="","",WORKDAY(G135,I135,FESTIVOS!$A$2:$V$146))</f>
        <v>44889</v>
      </c>
      <c r="I135" s="44">
        <f>IFERROR(IFERROR(IF(B135=VLOOKUP(B135,Dependencias!$J$3:$J$4,1,FALSE),VLOOKUP(B135,Dependencias!$J$3:$K$4,2,FALSE)),VLOOKUP(A135,Dependencias!$F$3:$I$15,4,FALSE)),"")</f>
        <v>5</v>
      </c>
      <c r="J135" s="42" t="s">
        <v>190</v>
      </c>
      <c r="K135" s="42" t="s">
        <v>406</v>
      </c>
      <c r="L135" s="46" t="str">
        <f>IFERROR(VLOOKUP($C135,Dependencias!$A$2:$D$26,2,FALSE),"")</f>
        <v>Direccion de Gestion Corporativa</v>
      </c>
      <c r="M135" s="46" t="str">
        <f>IFERROR(VLOOKUP($C135,Dependencias!$A$2:$D$26,4,FALSE),"")</f>
        <v>Yamile Borja Martinez</v>
      </c>
      <c r="N135" s="43">
        <v>44888</v>
      </c>
      <c r="O135" s="47">
        <f>IF(N135="","Pendiente de respuesta",NETWORKDAYS(G135,N135,FESTIVOS!$A$2:$A$146))</f>
        <v>5</v>
      </c>
      <c r="P135" s="42" t="s">
        <v>391</v>
      </c>
      <c r="Q135" s="29"/>
    </row>
    <row r="136" spans="1:17" ht="17.25">
      <c r="A136" s="70" t="s">
        <v>47</v>
      </c>
      <c r="B136" s="70" t="s">
        <v>24</v>
      </c>
      <c r="C136" s="71">
        <v>700</v>
      </c>
      <c r="D136" s="42" t="s">
        <v>188</v>
      </c>
      <c r="E136" s="42">
        <v>4196972022</v>
      </c>
      <c r="F136" s="56">
        <v>20227100205522</v>
      </c>
      <c r="G136" s="51">
        <v>44882</v>
      </c>
      <c r="H136" s="45">
        <f>IF(G136="","",WORKDAY(G136,I136,FESTIVOS!$A$2:$V$146))</f>
        <v>44889</v>
      </c>
      <c r="I136" s="44">
        <f>IFERROR(IFERROR(IF(B136=VLOOKUP(B136,Dependencias!$J$3:$J$4,1,FALSE),VLOOKUP(B136,Dependencias!$J$3:$K$4,2,FALSE)),VLOOKUP(A136,Dependencias!$F$3:$I$15,4,FALSE)),"")</f>
        <v>5</v>
      </c>
      <c r="J136" s="42" t="s">
        <v>190</v>
      </c>
      <c r="K136" s="42" t="s">
        <v>407</v>
      </c>
      <c r="L136" s="46" t="str">
        <f>IFERROR(VLOOKUP($C136,Dependencias!$A$2:$D$26,2,FALSE),"")</f>
        <v>Direccion de Gestion Corporativa</v>
      </c>
      <c r="M136" s="46" t="str">
        <f>IFERROR(VLOOKUP($C136,Dependencias!$A$2:$D$26,4,FALSE),"")</f>
        <v>Yamile Borja Martinez</v>
      </c>
      <c r="N136" s="43">
        <v>44888</v>
      </c>
      <c r="O136" s="47">
        <f>IF(N136="","Pendiente de respuesta",NETWORKDAYS(G136,N136,FESTIVOS!$A$2:$A$146))</f>
        <v>5</v>
      </c>
      <c r="P136" s="42" t="s">
        <v>391</v>
      </c>
      <c r="Q136" s="29"/>
    </row>
    <row r="137" spans="1:17" ht="17.25">
      <c r="A137" s="70" t="s">
        <v>47</v>
      </c>
      <c r="B137" s="70" t="s">
        <v>24</v>
      </c>
      <c r="C137" s="71">
        <v>700</v>
      </c>
      <c r="D137" s="42" t="s">
        <v>185</v>
      </c>
      <c r="E137" s="42">
        <v>4204132022</v>
      </c>
      <c r="F137" s="56">
        <v>20227100205302</v>
      </c>
      <c r="G137" s="51">
        <v>44883</v>
      </c>
      <c r="H137" s="45">
        <f>IF(G137="","",WORKDAY(G137,I137,FESTIVOS!$A$2:$V$146))</f>
        <v>44890</v>
      </c>
      <c r="I137" s="44">
        <f>IFERROR(IFERROR(IF(B137=VLOOKUP(B137,Dependencias!$J$3:$J$4,1,FALSE),VLOOKUP(B137,Dependencias!$J$3:$K$4,2,FALSE)),VLOOKUP(A137,Dependencias!$F$3:$I$15,4,FALSE)),"")</f>
        <v>5</v>
      </c>
      <c r="J137" s="42" t="s">
        <v>190</v>
      </c>
      <c r="K137" s="26" t="s">
        <v>408</v>
      </c>
      <c r="L137" s="46" t="str">
        <f>IFERROR(VLOOKUP($C137,Dependencias!$A$2:$D$26,2,FALSE),"")</f>
        <v>Direccion de Gestion Corporativa</v>
      </c>
      <c r="M137" s="46" t="str">
        <f>IFERROR(VLOOKUP($C137,Dependencias!$A$2:$D$26,4,FALSE),"")</f>
        <v>Yamile Borja Martinez</v>
      </c>
      <c r="N137" s="43">
        <v>44886</v>
      </c>
      <c r="O137" s="47">
        <f>IF(N137="","Pendiente de respuesta",NETWORKDAYS(G137,N137,FESTIVOS!$A$2:$A$146))</f>
        <v>2</v>
      </c>
      <c r="P137" s="42" t="s">
        <v>409</v>
      </c>
      <c r="Q137" s="29"/>
    </row>
    <row r="138" spans="1:17" ht="17.25">
      <c r="A138" s="70" t="s">
        <v>47</v>
      </c>
      <c r="B138" s="70" t="s">
        <v>24</v>
      </c>
      <c r="C138" s="71">
        <v>700</v>
      </c>
      <c r="D138" s="42" t="s">
        <v>185</v>
      </c>
      <c r="E138" s="42">
        <v>4203002022</v>
      </c>
      <c r="F138" s="56">
        <v>20227100205282</v>
      </c>
      <c r="G138" s="51">
        <v>44883</v>
      </c>
      <c r="H138" s="45">
        <f>IF(G138="","",WORKDAY(G138,I138,FESTIVOS!$A$2:$V$146))</f>
        <v>44890</v>
      </c>
      <c r="I138" s="44">
        <f>IFERROR(IFERROR(IF(B138=VLOOKUP(B138,Dependencias!$J$3:$J$4,1,FALSE),VLOOKUP(B138,Dependencias!$J$3:$K$4,2,FALSE)),VLOOKUP(A138,Dependencias!$F$3:$I$15,4,FALSE)),"")</f>
        <v>5</v>
      </c>
      <c r="J138" s="42" t="s">
        <v>190</v>
      </c>
      <c r="K138" s="42" t="s">
        <v>410</v>
      </c>
      <c r="L138" s="46" t="str">
        <f>IFERROR(VLOOKUP($C138,Dependencias!$A$2:$D$26,2,FALSE),"")</f>
        <v>Direccion de Gestion Corporativa</v>
      </c>
      <c r="M138" s="46" t="str">
        <f>IFERROR(VLOOKUP($C138,Dependencias!$A$2:$D$26,4,FALSE),"")</f>
        <v>Yamile Borja Martinez</v>
      </c>
      <c r="N138" s="43">
        <v>44886</v>
      </c>
      <c r="O138" s="47">
        <f>IF(N138="","Pendiente de respuesta",NETWORKDAYS(G138,N138,FESTIVOS!$A$2:$A$146))</f>
        <v>2</v>
      </c>
      <c r="P138" s="42" t="s">
        <v>409</v>
      </c>
      <c r="Q138" s="29"/>
    </row>
    <row r="139" spans="1:17" ht="17.25">
      <c r="A139" s="70" t="s">
        <v>47</v>
      </c>
      <c r="B139" s="70" t="s">
        <v>24</v>
      </c>
      <c r="C139" s="71">
        <v>700</v>
      </c>
      <c r="D139" s="42" t="s">
        <v>188</v>
      </c>
      <c r="E139" s="42">
        <v>4205662022</v>
      </c>
      <c r="F139" s="56">
        <v>20227100205562</v>
      </c>
      <c r="G139" s="51">
        <v>44883</v>
      </c>
      <c r="H139" s="45">
        <f>IF(G139="","",WORKDAY(G139,I139,FESTIVOS!$A$2:$V$146))</f>
        <v>44890</v>
      </c>
      <c r="I139" s="44">
        <f>IFERROR(IFERROR(IF(B139=VLOOKUP(B139,Dependencias!$J$3:$J$4,1,FALSE),VLOOKUP(B139,Dependencias!$J$3:$K$4,2,FALSE)),VLOOKUP(A139,Dependencias!$F$3:$I$15,4,FALSE)),"")</f>
        <v>5</v>
      </c>
      <c r="J139" s="42" t="s">
        <v>190</v>
      </c>
      <c r="K139" s="42" t="s">
        <v>411</v>
      </c>
      <c r="L139" s="46" t="str">
        <f>IFERROR(VLOOKUP($C139,Dependencias!$A$2:$D$26,2,FALSE),"")</f>
        <v>Direccion de Gestion Corporativa</v>
      </c>
      <c r="M139" s="46" t="str">
        <f>IFERROR(VLOOKUP($C139,Dependencias!$A$2:$D$26,4,FALSE),"")</f>
        <v>Yamile Borja Martinez</v>
      </c>
      <c r="N139" s="43">
        <v>44889</v>
      </c>
      <c r="O139" s="47">
        <f>IF(N139="","Pendiente de respuesta",NETWORKDAYS(G139,N139,FESTIVOS!$A$2:$A$146))</f>
        <v>5</v>
      </c>
      <c r="P139" s="42" t="s">
        <v>412</v>
      </c>
      <c r="Q139" s="29"/>
    </row>
    <row r="140" spans="1:17" ht="17.25">
      <c r="A140" s="70" t="s">
        <v>47</v>
      </c>
      <c r="B140" s="70" t="s">
        <v>24</v>
      </c>
      <c r="C140" s="71">
        <v>700</v>
      </c>
      <c r="D140" s="42" t="s">
        <v>185</v>
      </c>
      <c r="E140" s="42">
        <v>4208132022</v>
      </c>
      <c r="F140" s="56">
        <v>20227100203012</v>
      </c>
      <c r="G140" s="51">
        <v>44880</v>
      </c>
      <c r="H140" s="45">
        <f>IF(G140="","",WORKDAY(G140,I140,FESTIVOS!$A$2:$V$146))</f>
        <v>44887</v>
      </c>
      <c r="I140" s="44">
        <f>IFERROR(IFERROR(IF(B140=VLOOKUP(B140,Dependencias!$J$3:$J$4,1,FALSE),VLOOKUP(B140,Dependencias!$J$3:$K$4,2,FALSE)),VLOOKUP(A140,Dependencias!$F$3:$I$15,4,FALSE)),"")</f>
        <v>5</v>
      </c>
      <c r="J140" s="42" t="s">
        <v>190</v>
      </c>
      <c r="K140" s="42" t="s">
        <v>413</v>
      </c>
      <c r="L140" s="46" t="str">
        <f>IFERROR(VLOOKUP($C140,Dependencias!$A$2:$D$26,2,FALSE),"")</f>
        <v>Direccion de Gestion Corporativa</v>
      </c>
      <c r="M140" s="46" t="str">
        <f>IFERROR(VLOOKUP($C140,Dependencias!$A$2:$D$26,4,FALSE),"")</f>
        <v>Yamile Borja Martinez</v>
      </c>
      <c r="N140" s="43">
        <v>44886</v>
      </c>
      <c r="O140" s="47">
        <f>IF(N140="","Pendiente de respuesta",NETWORKDAYS(G140,N140,FESTIVOS!$A$2:$A$146))</f>
        <v>5</v>
      </c>
      <c r="P140" s="42" t="s">
        <v>414</v>
      </c>
      <c r="Q140" s="29"/>
    </row>
    <row r="141" spans="1:17" ht="17.25">
      <c r="A141" s="70" t="s">
        <v>47</v>
      </c>
      <c r="B141" s="70" t="s">
        <v>24</v>
      </c>
      <c r="C141" s="71">
        <v>700</v>
      </c>
      <c r="D141" s="42" t="s">
        <v>188</v>
      </c>
      <c r="E141" s="42">
        <v>4210122022</v>
      </c>
      <c r="F141" s="56">
        <v>20227100205892</v>
      </c>
      <c r="G141" s="51">
        <v>44883</v>
      </c>
      <c r="H141" s="45">
        <f>IF(G141="","",WORKDAY(G141,I141,FESTIVOS!$A$2:$V$146))</f>
        <v>44890</v>
      </c>
      <c r="I141" s="44">
        <f>IFERROR(IFERROR(IF(B141=VLOOKUP(B141,Dependencias!$J$3:$J$4,1,FALSE),VLOOKUP(B141,Dependencias!$J$3:$K$4,2,FALSE)),VLOOKUP(A141,Dependencias!$F$3:$I$15,4,FALSE)),"")</f>
        <v>5</v>
      </c>
      <c r="J141" s="42" t="s">
        <v>190</v>
      </c>
      <c r="K141" s="42" t="s">
        <v>415</v>
      </c>
      <c r="L141" s="46" t="str">
        <f>IFERROR(VLOOKUP($C141,Dependencias!$A$2:$D$26,2,FALSE),"")</f>
        <v>Direccion de Gestion Corporativa</v>
      </c>
      <c r="M141" s="46" t="str">
        <f>IFERROR(VLOOKUP($C141,Dependencias!$A$2:$D$26,4,FALSE),"")</f>
        <v>Yamile Borja Martinez</v>
      </c>
      <c r="N141" s="43">
        <v>44889</v>
      </c>
      <c r="O141" s="47">
        <f>IF(N141="","Pendiente de respuesta",NETWORKDAYS(G141,N141,FESTIVOS!$A$2:$A$146))</f>
        <v>5</v>
      </c>
      <c r="P141" s="42" t="s">
        <v>412</v>
      </c>
      <c r="Q141" s="29"/>
    </row>
    <row r="142" spans="1:17" ht="17.25">
      <c r="A142" s="70" t="s">
        <v>42</v>
      </c>
      <c r="B142" s="70" t="s">
        <v>186</v>
      </c>
      <c r="C142" s="71">
        <v>220</v>
      </c>
      <c r="D142" s="42" t="s">
        <v>185</v>
      </c>
      <c r="E142" s="42">
        <v>4194362022</v>
      </c>
      <c r="F142" s="53">
        <v>20227100205012</v>
      </c>
      <c r="G142" s="51">
        <v>44882</v>
      </c>
      <c r="H142" s="45">
        <f>IF(G142="","",WORKDAY(G142,I142,FESTIVOS!$A$2:$V$146))</f>
        <v>44904</v>
      </c>
      <c r="I142" s="44">
        <f>IFERROR(IFERROR(IF(B142=VLOOKUP(B142,Dependencias!$J$3:$J$4,1,FALSE),VLOOKUP(B142,Dependencias!$J$3:$K$4,2,FALSE)),VLOOKUP(A142,Dependencias!$F$3:$I$15,4,FALSE)),"")</f>
        <v>15</v>
      </c>
      <c r="J142" s="42" t="s">
        <v>187</v>
      </c>
      <c r="K142" s="42" t="s">
        <v>416</v>
      </c>
      <c r="L142" s="46" t="str">
        <f>IFERROR(VLOOKUP($C142,Dependencias!$A$2:$D$26,2,FALSE),"")</f>
        <v>Dirección de Fomento</v>
      </c>
      <c r="M142" s="46" t="str">
        <f>IFERROR(VLOOKUP($C142,Dependencias!$A$2:$D$26,4,FALSE),"")</f>
        <v>Liliana Marcela Pamplona Romero</v>
      </c>
      <c r="N142" s="43">
        <v>44889</v>
      </c>
      <c r="O142" s="47">
        <f>IF(N142="","Pendiente de respuesta",NETWORKDAYS(G142,N142,FESTIVOS!$A$2:$A$146))</f>
        <v>6</v>
      </c>
      <c r="P142" s="42" t="s">
        <v>417</v>
      </c>
      <c r="Q142" s="29"/>
    </row>
    <row r="143" spans="1:17" ht="17.25">
      <c r="A143" s="70" t="s">
        <v>47</v>
      </c>
      <c r="B143" s="70" t="s">
        <v>24</v>
      </c>
      <c r="C143" s="71">
        <v>700</v>
      </c>
      <c r="D143" s="42" t="s">
        <v>188</v>
      </c>
      <c r="E143" s="42">
        <v>4195262022</v>
      </c>
      <c r="F143" s="53">
        <v>20227100205812</v>
      </c>
      <c r="G143" s="51">
        <v>44883</v>
      </c>
      <c r="H143" s="45">
        <f>IF(G143="","",WORKDAY(G143,I143,FESTIVOS!$A$2:$V$146))</f>
        <v>44890</v>
      </c>
      <c r="I143" s="44">
        <f>IFERROR(IFERROR(IF(B143=VLOOKUP(B143,Dependencias!$J$3:$J$4,1,FALSE),VLOOKUP(B143,Dependencias!$J$3:$K$4,2,FALSE)),VLOOKUP(A143,Dependencias!$F$3:$I$15,4,FALSE)),"")</f>
        <v>5</v>
      </c>
      <c r="J143" s="42" t="s">
        <v>190</v>
      </c>
      <c r="K143" s="42" t="s">
        <v>418</v>
      </c>
      <c r="L143" s="46" t="str">
        <f>IFERROR(VLOOKUP($C143,Dependencias!$A$2:$D$26,2,FALSE),"")</f>
        <v>Direccion de Gestion Corporativa</v>
      </c>
      <c r="M143" s="46" t="str">
        <f>IFERROR(VLOOKUP($C143,Dependencias!$A$2:$D$26,4,FALSE),"")</f>
        <v>Yamile Borja Martinez</v>
      </c>
      <c r="N143" s="43">
        <v>44889</v>
      </c>
      <c r="O143" s="47">
        <f>IF(N143="","Pendiente de respuesta",NETWORKDAYS(G143,N143,FESTIVOS!$A$2:$A$146))</f>
        <v>5</v>
      </c>
      <c r="P143" s="42" t="s">
        <v>412</v>
      </c>
      <c r="Q143" s="29"/>
    </row>
    <row r="144" spans="1:17" ht="17.25">
      <c r="A144" s="70" t="s">
        <v>47</v>
      </c>
      <c r="B144" s="70" t="s">
        <v>24</v>
      </c>
      <c r="C144" s="71">
        <v>700</v>
      </c>
      <c r="D144" s="42" t="s">
        <v>188</v>
      </c>
      <c r="E144" s="42">
        <v>4195602022</v>
      </c>
      <c r="F144" s="53">
        <v>20227100206992</v>
      </c>
      <c r="G144" s="51">
        <v>44883</v>
      </c>
      <c r="H144" s="45">
        <f>IF(G144="","",WORKDAY(G144,I144,FESTIVOS!$A$2:$V$146))</f>
        <v>44890</v>
      </c>
      <c r="I144" s="44">
        <f>IFERROR(IFERROR(IF(B144=VLOOKUP(B144,Dependencias!$J$3:$J$4,1,FALSE),VLOOKUP(B144,Dependencias!$J$3:$K$4,2,FALSE)),VLOOKUP(A144,Dependencias!$F$3:$I$15,4,FALSE)),"")</f>
        <v>5</v>
      </c>
      <c r="J144" s="42" t="s">
        <v>190</v>
      </c>
      <c r="K144" s="42" t="s">
        <v>419</v>
      </c>
      <c r="L144" s="46" t="str">
        <f>IFERROR(VLOOKUP($C144,Dependencias!$A$2:$D$26,2,FALSE),"")</f>
        <v>Direccion de Gestion Corporativa</v>
      </c>
      <c r="M144" s="46" t="str">
        <f>IFERROR(VLOOKUP($C144,Dependencias!$A$2:$D$26,4,FALSE),"")</f>
        <v>Yamile Borja Martinez</v>
      </c>
      <c r="N144" s="43">
        <v>44889</v>
      </c>
      <c r="O144" s="47">
        <f>IF(N144="","Pendiente de respuesta",NETWORKDAYS(G144,N144,FESTIVOS!$A$2:$A$146))</f>
        <v>5</v>
      </c>
      <c r="P144" s="42" t="s">
        <v>412</v>
      </c>
      <c r="Q144" s="29"/>
    </row>
    <row r="145" spans="1:17" ht="17.25">
      <c r="A145" s="70" t="s">
        <v>47</v>
      </c>
      <c r="B145" s="70" t="s">
        <v>24</v>
      </c>
      <c r="C145" s="71">
        <v>700</v>
      </c>
      <c r="D145" s="42" t="s">
        <v>188</v>
      </c>
      <c r="E145" s="42">
        <v>4195652022</v>
      </c>
      <c r="F145" s="53">
        <v>20227100205832</v>
      </c>
      <c r="G145" s="51">
        <v>44883</v>
      </c>
      <c r="H145" s="45">
        <f>IF(G145="","",WORKDAY(G145,I145,FESTIVOS!$A$2:$V$146))</f>
        <v>44890</v>
      </c>
      <c r="I145" s="44">
        <f>IFERROR(IFERROR(IF(B145=VLOOKUP(B145,Dependencias!$J$3:$J$4,1,FALSE),VLOOKUP(B145,Dependencias!$J$3:$K$4,2,FALSE)),VLOOKUP(A145,Dependencias!$F$3:$I$15,4,FALSE)),"")</f>
        <v>5</v>
      </c>
      <c r="J145" s="42" t="s">
        <v>190</v>
      </c>
      <c r="K145" s="42" t="s">
        <v>420</v>
      </c>
      <c r="L145" s="46" t="str">
        <f>IFERROR(VLOOKUP($C145,Dependencias!$A$2:$D$26,2,FALSE),"")</f>
        <v>Direccion de Gestion Corporativa</v>
      </c>
      <c r="M145" s="46" t="str">
        <f>IFERROR(VLOOKUP($C145,Dependencias!$A$2:$D$26,4,FALSE),"")</f>
        <v>Yamile Borja Martinez</v>
      </c>
      <c r="N145" s="43">
        <v>44889</v>
      </c>
      <c r="O145" s="47">
        <f>IF(N145="","Pendiente de respuesta",NETWORKDAYS(G145,N145,FESTIVOS!$A$2:$A$146))</f>
        <v>5</v>
      </c>
      <c r="P145" s="42" t="s">
        <v>412</v>
      </c>
      <c r="Q145" s="29"/>
    </row>
    <row r="146" spans="1:17" ht="17.25">
      <c r="A146" s="70" t="s">
        <v>42</v>
      </c>
      <c r="B146" s="70" t="s">
        <v>24</v>
      </c>
      <c r="C146" s="71">
        <v>700</v>
      </c>
      <c r="D146" s="42" t="s">
        <v>185</v>
      </c>
      <c r="E146" s="42">
        <v>4201822022</v>
      </c>
      <c r="F146" s="53">
        <v>20227100205192</v>
      </c>
      <c r="G146" s="51">
        <v>44883</v>
      </c>
      <c r="H146" s="45">
        <f>IF(G146="","",WORKDAY(G146,I146,FESTIVOS!$A$2:$V$146))</f>
        <v>44890</v>
      </c>
      <c r="I146" s="44">
        <f>IFERROR(IFERROR(IF(B146=VLOOKUP(B146,Dependencias!$J$3:$J$4,1,FALSE),VLOOKUP(B146,Dependencias!$J$3:$K$4,2,FALSE)),VLOOKUP(A146,Dependencias!$F$3:$I$15,4,FALSE)),"")</f>
        <v>5</v>
      </c>
      <c r="J146" s="42" t="s">
        <v>190</v>
      </c>
      <c r="K146" s="42" t="s">
        <v>421</v>
      </c>
      <c r="L146" s="46" t="str">
        <f>IFERROR(VLOOKUP($C146,Dependencias!$A$2:$D$26,2,FALSE),"")</f>
        <v>Direccion de Gestion Corporativa</v>
      </c>
      <c r="M146" s="46" t="str">
        <f>IFERROR(VLOOKUP($C146,Dependencias!$A$2:$D$26,4,FALSE),"")</f>
        <v>Yamile Borja Martinez</v>
      </c>
      <c r="N146" s="43">
        <v>44889</v>
      </c>
      <c r="O146" s="47">
        <f>IF(N146="","Pendiente de respuesta",NETWORKDAYS(G146,N146,FESTIVOS!$A$2:$A$146))</f>
        <v>5</v>
      </c>
      <c r="P146" s="42" t="s">
        <v>412</v>
      </c>
      <c r="Q146" s="29"/>
    </row>
    <row r="147" spans="1:17" ht="17.25">
      <c r="A147" s="70" t="s">
        <v>42</v>
      </c>
      <c r="B147" s="70" t="s">
        <v>186</v>
      </c>
      <c r="C147" s="71">
        <v>120</v>
      </c>
      <c r="D147" s="42" t="s">
        <v>185</v>
      </c>
      <c r="E147" s="42">
        <v>4205072022</v>
      </c>
      <c r="F147" s="53">
        <v>20227100205362</v>
      </c>
      <c r="G147" s="51">
        <v>44883</v>
      </c>
      <c r="H147" s="45">
        <f>IF(G147="","",WORKDAY(G147,I147,FESTIVOS!$A$2:$V$146))</f>
        <v>44907</v>
      </c>
      <c r="I147" s="44">
        <f>IFERROR(IFERROR(IF(B147=VLOOKUP(B147,Dependencias!$J$3:$J$4,1,FALSE),VLOOKUP(B147,Dependencias!$J$3:$K$4,2,FALSE)),VLOOKUP(A147,Dependencias!$F$3:$I$15,4,FALSE)),"")</f>
        <v>15</v>
      </c>
      <c r="J147" s="42" t="s">
        <v>142</v>
      </c>
      <c r="K147" s="42" t="s">
        <v>422</v>
      </c>
      <c r="L147" s="46" t="str">
        <f>IFERROR(VLOOKUP($C147,Dependencias!$A$2:$D$26,2,FALSE),"")</f>
        <v>Oficina Asesora de Comunicaciones</v>
      </c>
      <c r="M147" s="46" t="str">
        <f>IFERROR(VLOOKUP($C147,Dependencias!$A$2:$D$26,4,FALSE),"")</f>
        <v>Carolina Ruiz Caicedo</v>
      </c>
      <c r="N147" s="43">
        <v>44889</v>
      </c>
      <c r="O147" s="47">
        <f>IF(N147="","Pendiente de respuesta",NETWORKDAYS(G147,N147,FESTIVOS!$A$2:$A$146))</f>
        <v>5</v>
      </c>
      <c r="P147" s="42" t="s">
        <v>423</v>
      </c>
      <c r="Q147" s="29"/>
    </row>
    <row r="148" spans="1:17" ht="17.25">
      <c r="A148" s="70" t="s">
        <v>42</v>
      </c>
      <c r="B148" s="70" t="s">
        <v>186</v>
      </c>
      <c r="C148" s="71">
        <v>710</v>
      </c>
      <c r="D148" s="42" t="s">
        <v>185</v>
      </c>
      <c r="E148" s="42">
        <v>4208722022</v>
      </c>
      <c r="F148" s="53">
        <v>20227100205592</v>
      </c>
      <c r="G148" s="51">
        <v>44883</v>
      </c>
      <c r="H148" s="45">
        <f>IF(G148="","",WORKDAY(G148,I148,FESTIVOS!$A$2:$V$146))</f>
        <v>44907</v>
      </c>
      <c r="I148" s="44">
        <f>IFERROR(IFERROR(IF(B148=VLOOKUP(B148,Dependencias!$J$3:$J$4,1,FALSE),VLOOKUP(B148,Dependencias!$J$3:$K$4,2,FALSE)),VLOOKUP(A148,Dependencias!$F$3:$I$15,4,FALSE)),"")</f>
        <v>15</v>
      </c>
      <c r="J148" s="42" t="s">
        <v>138</v>
      </c>
      <c r="K148" s="42" t="s">
        <v>424</v>
      </c>
      <c r="L148" s="46" t="str">
        <f>IFERROR(VLOOKUP($C148,Dependencias!$A$2:$D$26,2,FALSE),"")</f>
        <v>Grupo Interno de Trabajo de Gestion de Servicios Administrativos</v>
      </c>
      <c r="M148" s="46" t="str">
        <f>IFERROR(VLOOKUP($C148,Dependencias!$A$2:$D$26,4,FALSE),"")</f>
        <v>Rafael Arturo Berrio Escobar</v>
      </c>
      <c r="N148" s="43">
        <v>44889</v>
      </c>
      <c r="O148" s="47">
        <f>IF(N148="","Pendiente de respuesta",NETWORKDAYS(G148,N148,FESTIVOS!$A$2:$A$146))</f>
        <v>5</v>
      </c>
      <c r="P148" s="42" t="s">
        <v>425</v>
      </c>
      <c r="Q148" s="29"/>
    </row>
    <row r="149" spans="1:17" ht="17.25">
      <c r="A149" s="70" t="s">
        <v>47</v>
      </c>
      <c r="B149" s="70" t="s">
        <v>24</v>
      </c>
      <c r="C149" s="71">
        <v>700</v>
      </c>
      <c r="D149" s="42" t="s">
        <v>185</v>
      </c>
      <c r="E149" s="42">
        <v>4224462022</v>
      </c>
      <c r="F149" s="53">
        <v>20227100206152</v>
      </c>
      <c r="G149" s="51">
        <v>44886</v>
      </c>
      <c r="H149" s="45">
        <f>IF(G149="","",WORKDAY(G149,I149,FESTIVOS!$A$2:$V$146))</f>
        <v>44893</v>
      </c>
      <c r="I149" s="44">
        <f>IFERROR(IFERROR(IF(B149=VLOOKUP(B149,Dependencias!$J$3:$J$4,1,FALSE),VLOOKUP(B149,Dependencias!$J$3:$K$4,2,FALSE)),VLOOKUP(A149,Dependencias!$F$3:$I$15,4,FALSE)),"")</f>
        <v>5</v>
      </c>
      <c r="J149" s="42" t="s">
        <v>190</v>
      </c>
      <c r="K149" s="42" t="s">
        <v>426</v>
      </c>
      <c r="L149" s="46" t="str">
        <f>IFERROR(VLOOKUP($C149,Dependencias!$A$2:$D$26,2,FALSE),"")</f>
        <v>Direccion de Gestion Corporativa</v>
      </c>
      <c r="M149" s="46" t="str">
        <f>IFERROR(VLOOKUP($C149,Dependencias!$A$2:$D$26,4,FALSE),"")</f>
        <v>Yamile Borja Martinez</v>
      </c>
      <c r="N149" s="43">
        <v>44886</v>
      </c>
      <c r="O149" s="47">
        <f>IF(N149="","Pendiente de respuesta",NETWORKDAYS(G149,N149,FESTIVOS!$A$2:$A$146))</f>
        <v>1</v>
      </c>
      <c r="P149" s="42" t="s">
        <v>195</v>
      </c>
      <c r="Q149" s="29"/>
    </row>
    <row r="150" spans="1:17" ht="17.25">
      <c r="A150" s="70" t="s">
        <v>47</v>
      </c>
      <c r="B150" s="70" t="s">
        <v>24</v>
      </c>
      <c r="C150" s="71">
        <v>700</v>
      </c>
      <c r="D150" s="42" t="s">
        <v>185</v>
      </c>
      <c r="E150" s="42">
        <v>4225452022</v>
      </c>
      <c r="F150" s="53">
        <v>20227100206162</v>
      </c>
      <c r="G150" s="51">
        <v>44886</v>
      </c>
      <c r="H150" s="45">
        <f>IF(G150="","",WORKDAY(G150,I150,FESTIVOS!$A$2:$V$146))</f>
        <v>44893</v>
      </c>
      <c r="I150" s="44">
        <f>IFERROR(IFERROR(IF(B150=VLOOKUP(B150,Dependencias!$J$3:$J$4,1,FALSE),VLOOKUP(B150,Dependencias!$J$3:$K$4,2,FALSE)),VLOOKUP(A150,Dependencias!$F$3:$I$15,4,FALSE)),"")</f>
        <v>5</v>
      </c>
      <c r="J150" s="42" t="s">
        <v>190</v>
      </c>
      <c r="K150" s="26" t="s">
        <v>427</v>
      </c>
      <c r="L150" s="46" t="str">
        <f>IFERROR(VLOOKUP($C150,Dependencias!$A$2:$D$26,2,FALSE),"")</f>
        <v>Direccion de Gestion Corporativa</v>
      </c>
      <c r="M150" s="46" t="str">
        <f>IFERROR(VLOOKUP($C150,Dependencias!$A$2:$D$26,4,FALSE),"")</f>
        <v>Yamile Borja Martinez</v>
      </c>
      <c r="N150" s="43">
        <v>44889</v>
      </c>
      <c r="O150" s="47">
        <f>IF(N150="","Pendiente de respuesta",NETWORKDAYS(G150,N150,FESTIVOS!$A$2:$A$146))</f>
        <v>4</v>
      </c>
      <c r="P150" s="42" t="s">
        <v>428</v>
      </c>
      <c r="Q150" s="29"/>
    </row>
    <row r="151" spans="1:17" ht="17.25">
      <c r="A151" s="70" t="s">
        <v>47</v>
      </c>
      <c r="B151" s="70" t="s">
        <v>24</v>
      </c>
      <c r="C151" s="71">
        <v>700</v>
      </c>
      <c r="D151" s="42" t="s">
        <v>185</v>
      </c>
      <c r="E151" s="42">
        <v>4225782022</v>
      </c>
      <c r="F151" s="53">
        <v>20227100206302</v>
      </c>
      <c r="G151" s="51">
        <v>44886</v>
      </c>
      <c r="H151" s="45">
        <f>IF(G151="","",WORKDAY(G151,I151,FESTIVOS!$A$2:$V$146))</f>
        <v>44893</v>
      </c>
      <c r="I151" s="44">
        <f>IFERROR(IFERROR(IF(B151=VLOOKUP(B151,Dependencias!$J$3:$J$4,1,FALSE),VLOOKUP(B151,Dependencias!$J$3:$K$4,2,FALSE)),VLOOKUP(A151,Dependencias!$F$3:$I$15,4,FALSE)),"")</f>
        <v>5</v>
      </c>
      <c r="J151" s="42" t="s">
        <v>190</v>
      </c>
      <c r="K151" s="42" t="s">
        <v>429</v>
      </c>
      <c r="L151" s="46" t="str">
        <f>IFERROR(VLOOKUP($C151,Dependencias!$A$2:$D$26,2,FALSE),"")</f>
        <v>Direccion de Gestion Corporativa</v>
      </c>
      <c r="M151" s="46" t="str">
        <f>IFERROR(VLOOKUP($C151,Dependencias!$A$2:$D$26,4,FALSE),"")</f>
        <v>Yamile Borja Martinez</v>
      </c>
      <c r="N151" s="43">
        <v>44886</v>
      </c>
      <c r="O151" s="47">
        <f>IF(N151="","Pendiente de respuesta",NETWORKDAYS(G151,N151,FESTIVOS!$A$2:$A$146))</f>
        <v>1</v>
      </c>
      <c r="P151" s="42" t="s">
        <v>195</v>
      </c>
      <c r="Q151" s="29"/>
    </row>
    <row r="152" spans="1:17" ht="17.25">
      <c r="A152" s="70" t="s">
        <v>42</v>
      </c>
      <c r="B152" s="70" t="s">
        <v>24</v>
      </c>
      <c r="C152" s="71">
        <v>700</v>
      </c>
      <c r="D152" s="42" t="s">
        <v>185</v>
      </c>
      <c r="E152" s="42">
        <v>4226472022</v>
      </c>
      <c r="F152" s="53">
        <v>20227100206352</v>
      </c>
      <c r="G152" s="51">
        <v>44886</v>
      </c>
      <c r="H152" s="45">
        <f>IF(G152="","",WORKDAY(G152,I152,FESTIVOS!$A$2:$V$146))</f>
        <v>44893</v>
      </c>
      <c r="I152" s="44">
        <f>IFERROR(IFERROR(IF(B152=VLOOKUP(B152,Dependencias!$J$3:$J$4,1,FALSE),VLOOKUP(B152,Dependencias!$J$3:$K$4,2,FALSE)),VLOOKUP(A152,Dependencias!$F$3:$I$15,4,FALSE)),"")</f>
        <v>5</v>
      </c>
      <c r="J152" s="42" t="s">
        <v>190</v>
      </c>
      <c r="K152" s="26" t="s">
        <v>430</v>
      </c>
      <c r="L152" s="46" t="str">
        <f>IFERROR(VLOOKUP($C152,Dependencias!$A$2:$D$26,2,FALSE),"")</f>
        <v>Direccion de Gestion Corporativa</v>
      </c>
      <c r="M152" s="46" t="str">
        <f>IFERROR(VLOOKUP($C152,Dependencias!$A$2:$D$26,4,FALSE),"")</f>
        <v>Yamile Borja Martinez</v>
      </c>
      <c r="N152" s="43">
        <v>44886</v>
      </c>
      <c r="O152" s="47">
        <f>IF(N152="","Pendiente de respuesta",NETWORKDAYS(G152,N152,FESTIVOS!$A$2:$A$146))</f>
        <v>1</v>
      </c>
      <c r="P152" s="42" t="s">
        <v>195</v>
      </c>
      <c r="Q152" s="29"/>
    </row>
    <row r="153" spans="1:17" ht="17.25">
      <c r="A153" s="70" t="s">
        <v>42</v>
      </c>
      <c r="B153" s="70" t="s">
        <v>186</v>
      </c>
      <c r="C153" s="71">
        <v>310</v>
      </c>
      <c r="D153" s="42" t="s">
        <v>185</v>
      </c>
      <c r="E153" s="42">
        <v>4234652022</v>
      </c>
      <c r="F153" s="53">
        <v>20227100205342</v>
      </c>
      <c r="G153" s="51">
        <v>44883</v>
      </c>
      <c r="H153" s="45">
        <f>IF(G153="","",WORKDAY(G153,I153,FESTIVOS!$A$2:$V$146))</f>
        <v>44907</v>
      </c>
      <c r="I153" s="44">
        <f>IFERROR(IFERROR(IF(B153=VLOOKUP(B153,Dependencias!$J$3:$J$4,1,FALSE),VLOOKUP(B153,Dependencias!$J$3:$K$4,2,FALSE)),VLOOKUP(A153,Dependencias!$F$3:$I$15,4,FALSE)),"")</f>
        <v>15</v>
      </c>
      <c r="J153" s="42" t="s">
        <v>142</v>
      </c>
      <c r="K153" s="42" t="s">
        <v>431</v>
      </c>
      <c r="L153" s="46" t="str">
        <f>IFERROR(VLOOKUP($C153,Dependencias!$A$2:$D$26,2,FALSE),"")</f>
        <v>Subdirección de Gestión Cultural y Artística</v>
      </c>
      <c r="M153" s="46" t="str">
        <f>IFERROR(VLOOKUP($C153,Dependencias!$A$2:$D$26,4,FALSE),"")</f>
        <v>Ines Elvira Montealegre Martinez</v>
      </c>
      <c r="N153" s="43">
        <v>44888</v>
      </c>
      <c r="O153" s="47">
        <f>IF(N153="","Pendiente de respuesta",NETWORKDAYS(G153,N153,FESTIVOS!$A$2:$A$146))</f>
        <v>4</v>
      </c>
      <c r="P153" s="42" t="s">
        <v>432</v>
      </c>
      <c r="Q153" s="29"/>
    </row>
    <row r="154" spans="1:17" ht="17.25">
      <c r="A154" s="70" t="s">
        <v>47</v>
      </c>
      <c r="B154" s="70" t="s">
        <v>24</v>
      </c>
      <c r="C154" s="71">
        <v>700</v>
      </c>
      <c r="D154" s="42" t="s">
        <v>188</v>
      </c>
      <c r="E154" s="42">
        <v>4215022022</v>
      </c>
      <c r="F154" s="53">
        <v>20227100207312</v>
      </c>
      <c r="G154" s="51">
        <v>44886</v>
      </c>
      <c r="H154" s="45">
        <f>IF(G154="","",WORKDAY(G154,I154,FESTIVOS!$A$2:$V$146))</f>
        <v>44893</v>
      </c>
      <c r="I154" s="44">
        <f>IFERROR(IFERROR(IF(B154=VLOOKUP(B154,Dependencias!$J$3:$J$4,1,FALSE),VLOOKUP(B154,Dependencias!$J$3:$K$4,2,FALSE)),VLOOKUP(A154,Dependencias!$F$3:$I$15,4,FALSE)),"")</f>
        <v>5</v>
      </c>
      <c r="J154" s="42" t="s">
        <v>190</v>
      </c>
      <c r="K154" s="42" t="s">
        <v>203</v>
      </c>
      <c r="L154" s="46" t="str">
        <f>IFERROR(VLOOKUP($C154,Dependencias!$A$2:$D$26,2,FALSE),"")</f>
        <v>Direccion de Gestion Corporativa</v>
      </c>
      <c r="M154" s="46" t="str">
        <f>IFERROR(VLOOKUP($C154,Dependencias!$A$2:$D$26,4,FALSE),"")</f>
        <v>Yamile Borja Martinez</v>
      </c>
      <c r="N154" s="43">
        <v>44889</v>
      </c>
      <c r="O154" s="47">
        <f>IF(N154="","Pendiente de respuesta",NETWORKDAYS(G154,N154,FESTIVOS!$A$2:$A$146))</f>
        <v>4</v>
      </c>
      <c r="P154" s="42" t="s">
        <v>433</v>
      </c>
      <c r="Q154" s="29"/>
    </row>
    <row r="155" spans="1:17" ht="17.25">
      <c r="A155" s="70" t="s">
        <v>42</v>
      </c>
      <c r="B155" s="70" t="s">
        <v>186</v>
      </c>
      <c r="C155" s="71">
        <v>220</v>
      </c>
      <c r="D155" s="42" t="s">
        <v>185</v>
      </c>
      <c r="E155" s="42">
        <v>4224812022</v>
      </c>
      <c r="F155" s="53">
        <v>20227100206182</v>
      </c>
      <c r="G155" s="51">
        <v>44886</v>
      </c>
      <c r="H155" s="45">
        <f>IF(G155="","",WORKDAY(G155,I155,FESTIVOS!$A$2:$V$146))</f>
        <v>44908</v>
      </c>
      <c r="I155" s="44">
        <f>IFERROR(IFERROR(IF(B155=VLOOKUP(B155,Dependencias!$J$3:$J$4,1,FALSE),VLOOKUP(B155,Dependencias!$J$3:$K$4,2,FALSE)),VLOOKUP(A155,Dependencias!$F$3:$I$15,4,FALSE)),"")</f>
        <v>15</v>
      </c>
      <c r="J155" s="42" t="s">
        <v>187</v>
      </c>
      <c r="K155" s="42" t="s">
        <v>434</v>
      </c>
      <c r="L155" s="46" t="str">
        <f>IFERROR(VLOOKUP($C155,Dependencias!$A$2:$D$26,2,FALSE),"")</f>
        <v>Dirección de Fomento</v>
      </c>
      <c r="M155" s="46" t="str">
        <f>IFERROR(VLOOKUP($C155,Dependencias!$A$2:$D$26,4,FALSE),"")</f>
        <v>Liliana Marcela Pamplona Romero</v>
      </c>
      <c r="N155" s="43">
        <v>44896</v>
      </c>
      <c r="O155" s="47">
        <f>IF(N155="","Pendiente de respuesta",NETWORKDAYS(G155,N155,FESTIVOS!$A$2:$A$146))</f>
        <v>9</v>
      </c>
      <c r="P155" s="42" t="s">
        <v>435</v>
      </c>
      <c r="Q155" s="29"/>
    </row>
    <row r="156" spans="1:17" ht="17.25">
      <c r="A156" s="70" t="s">
        <v>42</v>
      </c>
      <c r="B156" s="70" t="s">
        <v>186</v>
      </c>
      <c r="C156" s="71">
        <v>710</v>
      </c>
      <c r="D156" s="42" t="s">
        <v>185</v>
      </c>
      <c r="E156" s="42">
        <v>4225652022</v>
      </c>
      <c r="F156" s="53">
        <v>20227100206282</v>
      </c>
      <c r="G156" s="51">
        <v>44886</v>
      </c>
      <c r="H156" s="45">
        <f>IF(G156="","",WORKDAY(G156,I156,FESTIVOS!$A$2:$V$146))</f>
        <v>44908</v>
      </c>
      <c r="I156" s="44">
        <f>IFERROR(IFERROR(IF(B156=VLOOKUP(B156,Dependencias!$J$3:$J$4,1,FALSE),VLOOKUP(B156,Dependencias!$J$3:$K$4,2,FALSE)),VLOOKUP(A156,Dependencias!$F$3:$I$15,4,FALSE)),"")</f>
        <v>15</v>
      </c>
      <c r="J156" s="42" t="s">
        <v>138</v>
      </c>
      <c r="K156" s="42" t="s">
        <v>198</v>
      </c>
      <c r="L156" s="46" t="str">
        <f>IFERROR(VLOOKUP($C156,Dependencias!$A$2:$D$26,2,FALSE),"")</f>
        <v>Grupo Interno de Trabajo de Gestion de Servicios Administrativos</v>
      </c>
      <c r="M156" s="46" t="str">
        <f>IFERROR(VLOOKUP($C156,Dependencias!$A$2:$D$26,4,FALSE),"")</f>
        <v>Rafael Arturo Berrio Escobar</v>
      </c>
      <c r="N156" s="43">
        <v>44896</v>
      </c>
      <c r="O156" s="47">
        <f>IF(N156="","Pendiente de respuesta",NETWORKDAYS(G156,N156,FESTIVOS!$A$2:$A$146))</f>
        <v>9</v>
      </c>
      <c r="P156" s="42" t="s">
        <v>436</v>
      </c>
      <c r="Q156" s="29"/>
    </row>
    <row r="157" spans="1:17" ht="17.25">
      <c r="A157" s="70" t="s">
        <v>42</v>
      </c>
      <c r="B157" s="70" t="s">
        <v>186</v>
      </c>
      <c r="C157" s="71">
        <v>310</v>
      </c>
      <c r="D157" s="42" t="s">
        <v>185</v>
      </c>
      <c r="E157" s="42">
        <v>4226052022</v>
      </c>
      <c r="F157" s="53">
        <v>20227100206332</v>
      </c>
      <c r="G157" s="51">
        <v>44886</v>
      </c>
      <c r="H157" s="45">
        <f>IF(G157="","",WORKDAY(G157,I157,FESTIVOS!$A$2:$V$146))</f>
        <v>44908</v>
      </c>
      <c r="I157" s="44">
        <f>IFERROR(IFERROR(IF(B157=VLOOKUP(B157,Dependencias!$J$3:$J$4,1,FALSE),VLOOKUP(B157,Dependencias!$J$3:$K$4,2,FALSE)),VLOOKUP(A157,Dependencias!$F$3:$I$15,4,FALSE)),"")</f>
        <v>15</v>
      </c>
      <c r="J157" s="42" t="s">
        <v>142</v>
      </c>
      <c r="K157" s="42" t="s">
        <v>437</v>
      </c>
      <c r="L157" s="46" t="str">
        <f>IFERROR(VLOOKUP($C157,Dependencias!$A$2:$D$26,2,FALSE),"")</f>
        <v>Subdirección de Gestión Cultural y Artística</v>
      </c>
      <c r="M157" s="46" t="str">
        <f>IFERROR(VLOOKUP($C157,Dependencias!$A$2:$D$26,4,FALSE),"")</f>
        <v>Ines Elvira Montealegre Martinez</v>
      </c>
      <c r="N157" s="43">
        <v>44893</v>
      </c>
      <c r="O157" s="47">
        <f>IF(N157="","Pendiente de respuesta",NETWORKDAYS(G157,N157,FESTIVOS!$A$2:$A$146))</f>
        <v>6</v>
      </c>
      <c r="P157" s="42" t="s">
        <v>438</v>
      </c>
      <c r="Q157" s="29"/>
    </row>
    <row r="158" spans="1:17" ht="17.25">
      <c r="A158" s="70" t="s">
        <v>42</v>
      </c>
      <c r="B158" s="70" t="s">
        <v>24</v>
      </c>
      <c r="C158" s="71">
        <v>700</v>
      </c>
      <c r="D158" s="42" t="s">
        <v>185</v>
      </c>
      <c r="E158" s="42">
        <v>4227422022</v>
      </c>
      <c r="F158" s="53">
        <v>20227100206422</v>
      </c>
      <c r="G158" s="51">
        <v>44886</v>
      </c>
      <c r="H158" s="45">
        <f>IF(G158="","",WORKDAY(G158,I158,FESTIVOS!$A$2:$V$146))</f>
        <v>44893</v>
      </c>
      <c r="I158" s="44">
        <f>IFERROR(IFERROR(IF(B158=VLOOKUP(B158,Dependencias!$J$3:$J$4,1,FALSE),VLOOKUP(B158,Dependencias!$J$3:$K$4,2,FALSE)),VLOOKUP(A158,Dependencias!$F$3:$I$15,4,FALSE)),"")</f>
        <v>5</v>
      </c>
      <c r="J158" s="42" t="s">
        <v>190</v>
      </c>
      <c r="K158" s="42" t="s">
        <v>439</v>
      </c>
      <c r="L158" s="46" t="str">
        <f>IFERROR(VLOOKUP($C158,Dependencias!$A$2:$D$26,2,FALSE),"")</f>
        <v>Direccion de Gestion Corporativa</v>
      </c>
      <c r="M158" s="46" t="str">
        <f>IFERROR(VLOOKUP($C158,Dependencias!$A$2:$D$26,4,FALSE),"")</f>
        <v>Yamile Borja Martinez</v>
      </c>
      <c r="N158" s="43">
        <v>44889</v>
      </c>
      <c r="O158" s="47">
        <f>IF(N158="","Pendiente de respuesta",NETWORKDAYS(G158,N158,FESTIVOS!$A$2:$A$146))</f>
        <v>4</v>
      </c>
      <c r="P158" s="42" t="s">
        <v>391</v>
      </c>
      <c r="Q158" s="29"/>
    </row>
    <row r="159" spans="1:17" ht="17.25">
      <c r="A159" s="70" t="s">
        <v>47</v>
      </c>
      <c r="B159" s="70" t="s">
        <v>186</v>
      </c>
      <c r="C159" s="71">
        <v>330</v>
      </c>
      <c r="D159" s="42" t="s">
        <v>185</v>
      </c>
      <c r="E159" s="42">
        <v>4235852022</v>
      </c>
      <c r="F159" s="53">
        <v>20227100206942</v>
      </c>
      <c r="G159" s="51">
        <v>44886</v>
      </c>
      <c r="H159" s="45">
        <f>IF(G159="","",WORKDAY(G159,I159,FESTIVOS!$A$2:$V$146))</f>
        <v>44900</v>
      </c>
      <c r="I159" s="44">
        <f>IFERROR(IFERROR(IF(B159=VLOOKUP(B159,Dependencias!$J$3:$J$4,1,FALSE),VLOOKUP(B159,Dependencias!$J$3:$K$4,2,FALSE)),VLOOKUP(A159,Dependencias!$F$3:$I$15,4,FALSE)),"")</f>
        <v>10</v>
      </c>
      <c r="J159" s="42" t="s">
        <v>144</v>
      </c>
      <c r="K159" s="42" t="s">
        <v>197</v>
      </c>
      <c r="L159" s="46" t="str">
        <f>IFERROR(VLOOKUP($C159,Dependencias!$A$2:$D$26,2,FALSE),"")</f>
        <v>Subdirección de Infraestructura y patrimonio cultural</v>
      </c>
      <c r="M159" s="46" t="str">
        <f>IFERROR(VLOOKUP($C159,Dependencias!$A$2:$D$26,4,FALSE),"")</f>
        <v>Ivan Dario Quiñones Sanchez</v>
      </c>
      <c r="N159" s="43">
        <v>44896</v>
      </c>
      <c r="O159" s="47">
        <f>IF(N159="","Pendiente de respuesta",NETWORKDAYS(G159,N159,FESTIVOS!$A$2:$A$146))</f>
        <v>9</v>
      </c>
      <c r="P159" s="42" t="s">
        <v>440</v>
      </c>
      <c r="Q159" s="29"/>
    </row>
    <row r="160" spans="1:17" ht="17.25">
      <c r="A160" s="70" t="s">
        <v>47</v>
      </c>
      <c r="B160" s="70" t="s">
        <v>24</v>
      </c>
      <c r="C160" s="71">
        <v>700</v>
      </c>
      <c r="D160" s="42" t="s">
        <v>185</v>
      </c>
      <c r="E160" s="42">
        <v>4238732022</v>
      </c>
      <c r="F160" s="53">
        <v>20227100207302</v>
      </c>
      <c r="G160" s="51">
        <v>44886</v>
      </c>
      <c r="H160" s="45">
        <f>IF(G160="","",WORKDAY(G160,I160,FESTIVOS!$A$2:$V$146))</f>
        <v>44893</v>
      </c>
      <c r="I160" s="44">
        <f>IFERROR(IFERROR(IF(B160=VLOOKUP(B160,Dependencias!$J$3:$J$4,1,FALSE),VLOOKUP(B160,Dependencias!$J$3:$K$4,2,FALSE)),VLOOKUP(A160,Dependencias!$F$3:$I$15,4,FALSE)),"")</f>
        <v>5</v>
      </c>
      <c r="J160" s="42" t="s">
        <v>190</v>
      </c>
      <c r="K160" s="42" t="s">
        <v>441</v>
      </c>
      <c r="L160" s="46" t="str">
        <f>IFERROR(VLOOKUP($C160,Dependencias!$A$2:$D$26,2,FALSE),"")</f>
        <v>Direccion de Gestion Corporativa</v>
      </c>
      <c r="M160" s="46" t="str">
        <f>IFERROR(VLOOKUP($C160,Dependencias!$A$2:$D$26,4,FALSE),"")</f>
        <v>Yamile Borja Martinez</v>
      </c>
      <c r="N160" s="43">
        <v>44887</v>
      </c>
      <c r="O160" s="47">
        <f>IF(N160="","Pendiente de respuesta",NETWORKDAYS(G160,N160,FESTIVOS!$A$2:$A$146))</f>
        <v>2</v>
      </c>
      <c r="P160" s="42" t="s">
        <v>195</v>
      </c>
      <c r="Q160" s="29"/>
    </row>
    <row r="161" spans="1:17" ht="17.25">
      <c r="A161" s="70" t="s">
        <v>42</v>
      </c>
      <c r="B161" s="70" t="s">
        <v>186</v>
      </c>
      <c r="C161" s="71">
        <v>710</v>
      </c>
      <c r="D161" s="42" t="s">
        <v>185</v>
      </c>
      <c r="E161" s="42">
        <v>4239052022</v>
      </c>
      <c r="F161" s="53">
        <v>20227100207372</v>
      </c>
      <c r="G161" s="51">
        <v>44886</v>
      </c>
      <c r="H161" s="45">
        <f>IF(G161="","",WORKDAY(G161,I161,FESTIVOS!$A$2:$V$146))</f>
        <v>44908</v>
      </c>
      <c r="I161" s="44">
        <f>IFERROR(IFERROR(IF(B161=VLOOKUP(B161,Dependencias!$J$3:$J$4,1,FALSE),VLOOKUP(B161,Dependencias!$J$3:$K$4,2,FALSE)),VLOOKUP(A161,Dependencias!$F$3:$I$15,4,FALSE)),"")</f>
        <v>15</v>
      </c>
      <c r="J161" s="42" t="s">
        <v>138</v>
      </c>
      <c r="K161" s="42" t="s">
        <v>198</v>
      </c>
      <c r="L161" s="46" t="str">
        <f>IFERROR(VLOOKUP($C161,Dependencias!$A$2:$D$26,2,FALSE),"")</f>
        <v>Grupo Interno de Trabajo de Gestion de Servicios Administrativos</v>
      </c>
      <c r="M161" s="46" t="str">
        <f>IFERROR(VLOOKUP($C161,Dependencias!$A$2:$D$26,4,FALSE),"")</f>
        <v>Rafael Arturo Berrio Escobar</v>
      </c>
      <c r="N161" s="43">
        <v>44893</v>
      </c>
      <c r="O161" s="47">
        <f>IF(N161="","Pendiente de respuesta",NETWORKDAYS(G161,N161,FESTIVOS!$A$2:$A$146))</f>
        <v>6</v>
      </c>
      <c r="P161" s="42" t="s">
        <v>442</v>
      </c>
      <c r="Q161" s="29"/>
    </row>
    <row r="162" spans="1:17" ht="17.25">
      <c r="A162" s="70" t="s">
        <v>47</v>
      </c>
      <c r="B162" s="70" t="s">
        <v>24</v>
      </c>
      <c r="C162" s="71">
        <v>700</v>
      </c>
      <c r="D162" s="42" t="s">
        <v>188</v>
      </c>
      <c r="E162" s="42">
        <v>4240972022</v>
      </c>
      <c r="F162" s="53">
        <v>20227100207872</v>
      </c>
      <c r="G162" s="51">
        <v>44887</v>
      </c>
      <c r="H162" s="45">
        <f>IF(G162="","",WORKDAY(G162,I162,FESTIVOS!$A$2:$V$146))</f>
        <v>44894</v>
      </c>
      <c r="I162" s="44">
        <f>IFERROR(IFERROR(IF(B162=VLOOKUP(B162,Dependencias!$J$3:$J$4,1,FALSE),VLOOKUP(B162,Dependencias!$J$3:$K$4,2,FALSE)),VLOOKUP(A162,Dependencias!$F$3:$I$15,4,FALSE)),"")</f>
        <v>5</v>
      </c>
      <c r="J162" s="42" t="s">
        <v>190</v>
      </c>
      <c r="K162" s="42" t="s">
        <v>443</v>
      </c>
      <c r="L162" s="46" t="str">
        <f>IFERROR(VLOOKUP($C162,Dependencias!$A$2:$D$26,2,FALSE),"")</f>
        <v>Direccion de Gestion Corporativa</v>
      </c>
      <c r="M162" s="46" t="str">
        <f>IFERROR(VLOOKUP($C162,Dependencias!$A$2:$D$26,4,FALSE),"")</f>
        <v>Yamile Borja Martinez</v>
      </c>
      <c r="N162" s="43">
        <v>44889</v>
      </c>
      <c r="O162" s="47">
        <f>IF(N162="","Pendiente de respuesta",NETWORKDAYS(G162,N162,FESTIVOS!$A$2:$A$146))</f>
        <v>3</v>
      </c>
      <c r="P162" s="42" t="s">
        <v>444</v>
      </c>
      <c r="Q162" s="29"/>
    </row>
    <row r="163" spans="1:17" ht="17.25">
      <c r="A163" s="70" t="s">
        <v>42</v>
      </c>
      <c r="B163" s="70" t="s">
        <v>24</v>
      </c>
      <c r="C163" s="71">
        <v>700</v>
      </c>
      <c r="D163" s="42" t="s">
        <v>188</v>
      </c>
      <c r="E163" s="42">
        <v>4241102022</v>
      </c>
      <c r="F163" s="53">
        <v>20227100207952</v>
      </c>
      <c r="G163" s="51">
        <v>44887</v>
      </c>
      <c r="H163" s="45">
        <f>IF(G163="","",WORKDAY(G163,I163,FESTIVOS!$A$2:$V$146))</f>
        <v>44894</v>
      </c>
      <c r="I163" s="44">
        <f>IFERROR(IFERROR(IF(B163=VLOOKUP(B163,Dependencias!$J$3:$J$4,1,FALSE),VLOOKUP(B163,Dependencias!$J$3:$K$4,2,FALSE)),VLOOKUP(A163,Dependencias!$F$3:$I$15,4,FALSE)),"")</f>
        <v>5</v>
      </c>
      <c r="J163" s="42" t="s">
        <v>153</v>
      </c>
      <c r="K163" s="42" t="s">
        <v>445</v>
      </c>
      <c r="L163" s="46" t="str">
        <f>IFERROR(VLOOKUP($C163,Dependencias!$A$2:$D$26,2,FALSE),"")</f>
        <v>Direccion de Gestion Corporativa</v>
      </c>
      <c r="M163" s="46" t="str">
        <f>IFERROR(VLOOKUP($C163,Dependencias!$A$2:$D$26,4,FALSE),"")</f>
        <v>Yamile Borja Martinez</v>
      </c>
      <c r="N163" s="43">
        <v>44889</v>
      </c>
      <c r="O163" s="47">
        <f>IF(N163="","Pendiente de respuesta",NETWORKDAYS(G163,N163,FESTIVOS!$A$2:$A$146))</f>
        <v>3</v>
      </c>
      <c r="P163" s="42" t="s">
        <v>444</v>
      </c>
      <c r="Q163" s="29"/>
    </row>
    <row r="164" spans="1:17" ht="17.25">
      <c r="A164" s="70" t="s">
        <v>47</v>
      </c>
      <c r="B164" s="70" t="s">
        <v>24</v>
      </c>
      <c r="C164" s="71">
        <v>700</v>
      </c>
      <c r="D164" s="42" t="s">
        <v>185</v>
      </c>
      <c r="E164" s="42">
        <v>4249602022</v>
      </c>
      <c r="F164" s="53">
        <v>20227100206212</v>
      </c>
      <c r="G164" s="51">
        <v>44886</v>
      </c>
      <c r="H164" s="45">
        <f>IF(G164="","",WORKDAY(G164,I164,FESTIVOS!$A$2:$V$146))</f>
        <v>44893</v>
      </c>
      <c r="I164" s="44">
        <f>IFERROR(IFERROR(IF(B164=VLOOKUP(B164,Dependencias!$J$3:$J$4,1,FALSE),VLOOKUP(B164,Dependencias!$J$3:$K$4,2,FALSE)),VLOOKUP(A164,Dependencias!$F$3:$I$15,4,FALSE)),"")</f>
        <v>5</v>
      </c>
      <c r="J164" s="42" t="s">
        <v>190</v>
      </c>
      <c r="K164" s="42" t="s">
        <v>446</v>
      </c>
      <c r="L164" s="46" t="str">
        <f>IFERROR(VLOOKUP($C164,Dependencias!$A$2:$D$26,2,FALSE),"")</f>
        <v>Direccion de Gestion Corporativa</v>
      </c>
      <c r="M164" s="46" t="str">
        <f>IFERROR(VLOOKUP($C164,Dependencias!$A$2:$D$26,4,FALSE),"")</f>
        <v>Yamile Borja Martinez</v>
      </c>
      <c r="N164" s="43">
        <v>44889</v>
      </c>
      <c r="O164" s="47">
        <f>IF(N164="","Pendiente de respuesta",NETWORKDAYS(G164,N164,FESTIVOS!$A$2:$A$146))</f>
        <v>4</v>
      </c>
      <c r="P164" s="42" t="s">
        <v>444</v>
      </c>
      <c r="Q164" s="29"/>
    </row>
    <row r="165" spans="1:17" ht="17.25">
      <c r="A165" s="70" t="s">
        <v>47</v>
      </c>
      <c r="B165" s="70" t="s">
        <v>186</v>
      </c>
      <c r="C165" s="71">
        <v>330</v>
      </c>
      <c r="D165" s="42" t="s">
        <v>185</v>
      </c>
      <c r="E165" s="42">
        <v>4249912022</v>
      </c>
      <c r="F165" s="53">
        <v>20227100206272</v>
      </c>
      <c r="G165" s="51">
        <v>44886</v>
      </c>
      <c r="H165" s="45">
        <f>IF(G165="","",WORKDAY(G165,I165,FESTIVOS!$A$2:$V$146))</f>
        <v>44900</v>
      </c>
      <c r="I165" s="44">
        <f>IFERROR(IFERROR(IF(B165=VLOOKUP(B165,Dependencias!$J$3:$J$4,1,FALSE),VLOOKUP(B165,Dependencias!$J$3:$K$4,2,FALSE)),VLOOKUP(A165,Dependencias!$F$3:$I$15,4,FALSE)),"")</f>
        <v>10</v>
      </c>
      <c r="J165" s="42" t="s">
        <v>144</v>
      </c>
      <c r="K165" s="42" t="s">
        <v>447</v>
      </c>
      <c r="L165" s="46" t="str">
        <f>IFERROR(VLOOKUP($C165,Dependencias!$A$2:$D$26,2,FALSE),"")</f>
        <v>Subdirección de Infraestructura y patrimonio cultural</v>
      </c>
      <c r="M165" s="46" t="str">
        <f>IFERROR(VLOOKUP($C165,Dependencias!$A$2:$D$26,4,FALSE),"")</f>
        <v>Ivan Dario Quiñones Sanchez</v>
      </c>
      <c r="N165" s="43">
        <v>44897</v>
      </c>
      <c r="O165" s="47">
        <f>IF(N165="","Pendiente de respuesta",NETWORKDAYS(G165,N165,FESTIVOS!$A$2:$A$146))</f>
        <v>10</v>
      </c>
      <c r="P165" s="42" t="s">
        <v>448</v>
      </c>
      <c r="Q165" s="29"/>
    </row>
    <row r="166" spans="1:17" ht="17.25">
      <c r="A166" s="70" t="s">
        <v>47</v>
      </c>
      <c r="B166" s="70" t="s">
        <v>186</v>
      </c>
      <c r="C166" s="71">
        <v>330</v>
      </c>
      <c r="D166" s="42" t="s">
        <v>185</v>
      </c>
      <c r="E166" s="42">
        <v>4255802022</v>
      </c>
      <c r="F166" s="53">
        <v>20227100207552</v>
      </c>
      <c r="G166" s="51">
        <v>44887</v>
      </c>
      <c r="H166" s="45">
        <f>IF(G166="","",WORKDAY(G166,I166,FESTIVOS!$A$2:$V$146))</f>
        <v>44901</v>
      </c>
      <c r="I166" s="44">
        <f>IFERROR(IFERROR(IF(B166=VLOOKUP(B166,Dependencias!$J$3:$J$4,1,FALSE),VLOOKUP(B166,Dependencias!$J$3:$K$4,2,FALSE)),VLOOKUP(A166,Dependencias!$F$3:$I$15,4,FALSE)),"")</f>
        <v>10</v>
      </c>
      <c r="J166" s="42" t="s">
        <v>144</v>
      </c>
      <c r="K166" s="42" t="s">
        <v>449</v>
      </c>
      <c r="L166" s="46" t="str">
        <f>IFERROR(VLOOKUP($C166,Dependencias!$A$2:$D$26,2,FALSE),"")</f>
        <v>Subdirección de Infraestructura y patrimonio cultural</v>
      </c>
      <c r="M166" s="46" t="str">
        <f>IFERROR(VLOOKUP($C166,Dependencias!$A$2:$D$26,4,FALSE),"")</f>
        <v>Ivan Dario Quiñones Sanchez</v>
      </c>
      <c r="N166" s="43"/>
      <c r="O166" s="47" t="str">
        <f>IF(N166="","Pendiente de respuesta",NETWORKDAYS(G166,N166,FESTIVOS!$A$2:$A$146))</f>
        <v>Pendiente de respuesta</v>
      </c>
      <c r="P166" s="42"/>
      <c r="Q166" s="29"/>
    </row>
    <row r="167" spans="1:17" ht="17.25">
      <c r="A167" s="70" t="s">
        <v>42</v>
      </c>
      <c r="B167" s="70" t="s">
        <v>186</v>
      </c>
      <c r="C167" s="71">
        <v>210</v>
      </c>
      <c r="D167" s="42" t="s">
        <v>188</v>
      </c>
      <c r="E167" s="42">
        <v>4183152022</v>
      </c>
      <c r="F167" s="56">
        <v>20227100208202</v>
      </c>
      <c r="G167" s="51">
        <v>44886</v>
      </c>
      <c r="H167" s="45">
        <f>IF(G167="","",WORKDAY(G167,I167,FESTIVOS!$A$2:$V$146))</f>
        <v>44908</v>
      </c>
      <c r="I167" s="44">
        <f>IFERROR(IFERROR(IF(B167=VLOOKUP(B167,Dependencias!$J$3:$J$4,1,FALSE),VLOOKUP(B167,Dependencias!$J$3:$K$4,2,FALSE)),VLOOKUP(A167,Dependencias!$F$3:$I$15,4,FALSE)),"")</f>
        <v>15</v>
      </c>
      <c r="J167" s="42" t="s">
        <v>189</v>
      </c>
      <c r="K167" s="42" t="s">
        <v>450</v>
      </c>
      <c r="L167" s="46" t="str">
        <f>IFERROR(VLOOKUP($C167,Dependencias!$A$2:$D$26,2,FALSE),"")</f>
        <v>Dirección de Asuntos Locales y Participación</v>
      </c>
      <c r="M167" s="46" t="str">
        <f>IFERROR(VLOOKUP($C167,Dependencias!$A$2:$D$26,4,FALSE),"")</f>
        <v>Hugo Alexander Cortés León</v>
      </c>
      <c r="N167" s="43">
        <v>44889</v>
      </c>
      <c r="O167" s="47">
        <f>IF(N167="","Pendiente de respuesta",NETWORKDAYS(G167,N167,FESTIVOS!$A$2:$A$146))</f>
        <v>4</v>
      </c>
      <c r="P167" s="42" t="s">
        <v>451</v>
      </c>
      <c r="Q167" s="29"/>
    </row>
    <row r="168" spans="1:17" ht="17.25" customHeight="1">
      <c r="A168" s="70" t="s">
        <v>47</v>
      </c>
      <c r="B168" s="70" t="s">
        <v>24</v>
      </c>
      <c r="C168" s="71">
        <v>700</v>
      </c>
      <c r="D168" s="42" t="s">
        <v>185</v>
      </c>
      <c r="E168" s="42">
        <v>4238842022</v>
      </c>
      <c r="F168" s="53">
        <v>20227100207332</v>
      </c>
      <c r="G168" s="51">
        <v>44886</v>
      </c>
      <c r="H168" s="45">
        <f>IF(G168="","",WORKDAY(G168,I168,FESTIVOS!$A$2:$V$146))</f>
        <v>44893</v>
      </c>
      <c r="I168" s="44">
        <f>IFERROR(IFERROR(IF(B168=VLOOKUP(B168,Dependencias!$J$3:$J$4,1,FALSE),VLOOKUP(B168,Dependencias!$J$3:$K$4,2,FALSE)),VLOOKUP(A168,Dependencias!$F$3:$I$15,4,FALSE)),"")</f>
        <v>5</v>
      </c>
      <c r="J168" s="42" t="s">
        <v>190</v>
      </c>
      <c r="K168" s="42" t="s">
        <v>452</v>
      </c>
      <c r="L168" s="46" t="str">
        <f>IFERROR(VLOOKUP($C168,Dependencias!$A$2:$D$26,2,FALSE),"")</f>
        <v>Direccion de Gestion Corporativa</v>
      </c>
      <c r="M168" s="46" t="str">
        <f>IFERROR(VLOOKUP($C168,Dependencias!$A$2:$D$26,4,FALSE),"")</f>
        <v>Yamile Borja Martinez</v>
      </c>
      <c r="N168" s="43">
        <v>44887</v>
      </c>
      <c r="O168" s="47">
        <f>IF(N168="","Pendiente de respuesta",NETWORKDAYS(G168,N168,FESTIVOS!$A$2:$A$146))</f>
        <v>2</v>
      </c>
      <c r="P168" s="42" t="s">
        <v>195</v>
      </c>
      <c r="Q168" s="29"/>
    </row>
    <row r="169" spans="1:17" ht="17.25">
      <c r="A169" s="70" t="s">
        <v>42</v>
      </c>
      <c r="B169" s="70" t="s">
        <v>18</v>
      </c>
      <c r="C169" s="71">
        <v>700</v>
      </c>
      <c r="D169" s="42" t="s">
        <v>185</v>
      </c>
      <c r="E169" s="42">
        <v>4239202022</v>
      </c>
      <c r="F169" s="53">
        <v>20227100207412</v>
      </c>
      <c r="G169" s="51">
        <v>44886</v>
      </c>
      <c r="H169" s="45">
        <f>IF(G169="","",WORKDAY(G169,I169,FESTIVOS!$A$2:$V$146))</f>
        <v>44900</v>
      </c>
      <c r="I169" s="44">
        <f>IFERROR(IFERROR(IF(B169=VLOOKUP(B169,Dependencias!$J$3:$J$4,1,FALSE),VLOOKUP(B169,Dependencias!$J$3:$K$4,2,FALSE)),VLOOKUP(A169,Dependencias!$F$3:$I$15,4,FALSE)),"")</f>
        <v>10</v>
      </c>
      <c r="J169" s="42" t="s">
        <v>142</v>
      </c>
      <c r="K169" s="42" t="s">
        <v>453</v>
      </c>
      <c r="L169" s="46" t="str">
        <f>IFERROR(VLOOKUP($C169,Dependencias!$A$2:$D$26,2,FALSE),"")</f>
        <v>Direccion de Gestion Corporativa</v>
      </c>
      <c r="M169" s="46" t="str">
        <f>IFERROR(VLOOKUP($C169,Dependencias!$A$2:$D$26,4,FALSE),"")</f>
        <v>Yamile Borja Martinez</v>
      </c>
      <c r="N169" s="43">
        <v>44890</v>
      </c>
      <c r="O169" s="47">
        <f>IF(N169="","Pendiente de respuesta",NETWORKDAYS(G169,N169,FESTIVOS!$A$2:$A$146))</f>
        <v>5</v>
      </c>
      <c r="P169" s="42" t="s">
        <v>454</v>
      </c>
      <c r="Q169" s="29"/>
    </row>
    <row r="170" spans="1:17" ht="17.25">
      <c r="A170" s="70" t="s">
        <v>47</v>
      </c>
      <c r="B170" s="70" t="s">
        <v>186</v>
      </c>
      <c r="C170" s="71">
        <v>700</v>
      </c>
      <c r="D170" s="42" t="s">
        <v>188</v>
      </c>
      <c r="E170" s="42">
        <v>4241062022</v>
      </c>
      <c r="F170" s="56">
        <v>20227100208222</v>
      </c>
      <c r="G170" s="51">
        <v>44886</v>
      </c>
      <c r="H170" s="45">
        <f>IF(G170="","",WORKDAY(G170,I170,FESTIVOS!$A$2:$V$146))</f>
        <v>44900</v>
      </c>
      <c r="I170" s="44">
        <f>IFERROR(IFERROR(IF(B170=VLOOKUP(B170,Dependencias!$J$3:$J$4,1,FALSE),VLOOKUP(B170,Dependencias!$J$3:$K$4,2,FALSE)),VLOOKUP(A170,Dependencias!$F$3:$I$15,4,FALSE)),"")</f>
        <v>10</v>
      </c>
      <c r="J170" s="42" t="s">
        <v>142</v>
      </c>
      <c r="K170" s="42" t="s">
        <v>455</v>
      </c>
      <c r="L170" s="46" t="str">
        <f>IFERROR(VLOOKUP($C170,Dependencias!$A$2:$D$26,2,FALSE),"")</f>
        <v>Direccion de Gestion Corporativa</v>
      </c>
      <c r="M170" s="46" t="str">
        <f>IFERROR(VLOOKUP($C170,Dependencias!$A$2:$D$26,4,FALSE),"")</f>
        <v>Yamile Borja Martinez</v>
      </c>
      <c r="N170" s="43">
        <v>44893</v>
      </c>
      <c r="O170" s="47">
        <f>IF(N170="","Pendiente de respuesta",NETWORKDAYS(G170,N170,FESTIVOS!$A$2:$A$146))</f>
        <v>6</v>
      </c>
      <c r="P170" s="42" t="s">
        <v>456</v>
      </c>
      <c r="Q170" s="29"/>
    </row>
    <row r="171" spans="1:17" ht="17.25">
      <c r="A171" s="70" t="s">
        <v>42</v>
      </c>
      <c r="B171" s="70" t="s">
        <v>186</v>
      </c>
      <c r="C171" s="71">
        <v>220</v>
      </c>
      <c r="D171" s="42" t="s">
        <v>185</v>
      </c>
      <c r="E171" s="42">
        <v>4252462022</v>
      </c>
      <c r="F171" s="53">
        <v>20227100207882</v>
      </c>
      <c r="G171" s="51">
        <v>44887</v>
      </c>
      <c r="H171" s="45">
        <f>IF(G171="","",WORKDAY(G171,I171,FESTIVOS!$A$2:$V$146))</f>
        <v>44909</v>
      </c>
      <c r="I171" s="44">
        <f>IFERROR(IFERROR(IF(B171=VLOOKUP(B171,Dependencias!$J$3:$J$4,1,FALSE),VLOOKUP(B171,Dependencias!$J$3:$K$4,2,FALSE)),VLOOKUP(A171,Dependencias!$F$3:$I$15,4,FALSE)),"")</f>
        <v>15</v>
      </c>
      <c r="J171" s="42" t="s">
        <v>187</v>
      </c>
      <c r="K171" s="42" t="s">
        <v>457</v>
      </c>
      <c r="L171" s="46" t="str">
        <f>IFERROR(VLOOKUP($C171,Dependencias!$A$2:$D$26,2,FALSE),"")</f>
        <v>Dirección de Fomento</v>
      </c>
      <c r="M171" s="46" t="str">
        <f>IFERROR(VLOOKUP($C171,Dependencias!$A$2:$D$26,4,FALSE),"")</f>
        <v>Liliana Marcela Pamplona Romero</v>
      </c>
      <c r="N171" s="43"/>
      <c r="O171" s="47" t="str">
        <f>IF(N171="","Pendiente de respuesta",NETWORKDAYS(G171,N171,FESTIVOS!$A$2:$A$146))</f>
        <v>Pendiente de respuesta</v>
      </c>
      <c r="P171" s="42"/>
      <c r="Q171" s="29"/>
    </row>
    <row r="172" spans="1:17" ht="17.25">
      <c r="A172" s="70" t="s">
        <v>42</v>
      </c>
      <c r="B172" s="70" t="s">
        <v>186</v>
      </c>
      <c r="C172" s="71">
        <v>300</v>
      </c>
      <c r="D172" s="42" t="s">
        <v>185</v>
      </c>
      <c r="E172" s="42">
        <v>4257862022</v>
      </c>
      <c r="F172" s="53">
        <v>20227100208082</v>
      </c>
      <c r="G172" s="51">
        <v>44887</v>
      </c>
      <c r="H172" s="45">
        <f>IF(G172="","",WORKDAY(G172,I172,FESTIVOS!$A$2:$V$146))</f>
        <v>44909</v>
      </c>
      <c r="I172" s="44">
        <f>IFERROR(IFERROR(IF(B172=VLOOKUP(B172,Dependencias!$J$3:$J$4,1,FALSE),VLOOKUP(B172,Dependencias!$J$3:$K$4,2,FALSE)),VLOOKUP(A172,Dependencias!$F$3:$I$15,4,FALSE)),"")</f>
        <v>15</v>
      </c>
      <c r="J172" s="42" t="s">
        <v>144</v>
      </c>
      <c r="K172" s="42" t="s">
        <v>458</v>
      </c>
      <c r="L172" s="46" t="str">
        <f>IFERROR(VLOOKUP($C172,Dependencias!$A$2:$D$26,2,FALSE),"")</f>
        <v>Dirección de Arte, Cultura y Patrimonio</v>
      </c>
      <c r="M172" s="46" t="str">
        <f>IFERROR(VLOOKUP($C172,Dependencias!$A$2:$D$26,4,FALSE),"")</f>
        <v>Jaime Andrés Tenorio Tascon</v>
      </c>
      <c r="N172" s="43"/>
      <c r="O172" s="47" t="str">
        <f>IF(N172="","Pendiente de respuesta",NETWORKDAYS(G172,N172,FESTIVOS!$A$2:$A$146))</f>
        <v>Pendiente de respuesta</v>
      </c>
      <c r="P172" s="42"/>
      <c r="Q172" s="29"/>
    </row>
    <row r="173" spans="1:17" ht="17.25">
      <c r="A173" s="70" t="s">
        <v>35</v>
      </c>
      <c r="B173" s="70" t="s">
        <v>186</v>
      </c>
      <c r="C173" s="71">
        <v>300</v>
      </c>
      <c r="D173" s="42" t="s">
        <v>192</v>
      </c>
      <c r="E173" s="40">
        <v>4276342022</v>
      </c>
      <c r="F173" s="53">
        <v>20227100208112</v>
      </c>
      <c r="G173" s="51">
        <v>44887</v>
      </c>
      <c r="H173" s="45">
        <f>IF(G173="","",WORKDAY(G173,I173,FESTIVOS!$A$2:$V$146))</f>
        <v>44909</v>
      </c>
      <c r="I173" s="44">
        <f>IFERROR(IFERROR(IF(B173=VLOOKUP(B173,Dependencias!$J$3:$J$4,1,FALSE),VLOOKUP(B173,Dependencias!$J$3:$K$4,2,FALSE)),VLOOKUP(A173,Dependencias!$F$3:$I$15,4,FALSE)),"")</f>
        <v>15</v>
      </c>
      <c r="J173" s="42" t="s">
        <v>144</v>
      </c>
      <c r="K173" s="42" t="s">
        <v>459</v>
      </c>
      <c r="L173" s="46" t="str">
        <f>IFERROR(VLOOKUP($C173,Dependencias!$A$2:$D$26,2,FALSE),"")</f>
        <v>Dirección de Arte, Cultura y Patrimonio</v>
      </c>
      <c r="M173" s="46" t="str">
        <f>IFERROR(VLOOKUP($C173,Dependencias!$A$2:$D$26,4,FALSE),"")</f>
        <v>Jaime Andrés Tenorio Tascon</v>
      </c>
      <c r="N173" s="43"/>
      <c r="O173" s="47" t="str">
        <f>IF(N173="","Pendiente de respuesta",NETWORKDAYS(G173,N173,FESTIVOS!$A$2:$A$146))</f>
        <v>Pendiente de respuesta</v>
      </c>
      <c r="P173" s="42"/>
      <c r="Q173" s="29"/>
    </row>
    <row r="174" spans="1:17" ht="17.25">
      <c r="A174" s="70" t="s">
        <v>42</v>
      </c>
      <c r="B174" s="70" t="s">
        <v>24</v>
      </c>
      <c r="C174" s="71">
        <v>700</v>
      </c>
      <c r="D174" s="42" t="s">
        <v>188</v>
      </c>
      <c r="E174" s="42">
        <v>4250152022</v>
      </c>
      <c r="F174" s="56">
        <v>20227100209142</v>
      </c>
      <c r="G174" s="51">
        <v>44887</v>
      </c>
      <c r="H174" s="45">
        <f>IF(G174="","",WORKDAY(G174,I174,FESTIVOS!$A$2:$V$146))</f>
        <v>44894</v>
      </c>
      <c r="I174" s="44">
        <f>IFERROR(IFERROR(IF(B174=VLOOKUP(B174,Dependencias!$J$3:$J$4,1,FALSE),VLOOKUP(B174,Dependencias!$J$3:$K$4,2,FALSE)),VLOOKUP(A174,Dependencias!$F$3:$I$15,4,FALSE)),"")</f>
        <v>5</v>
      </c>
      <c r="J174" s="42" t="s">
        <v>190</v>
      </c>
      <c r="K174" s="42" t="s">
        <v>460</v>
      </c>
      <c r="L174" s="46" t="str">
        <f>IFERROR(VLOOKUP($C174,Dependencias!$A$2:$D$26,2,FALSE),"")</f>
        <v>Direccion de Gestion Corporativa</v>
      </c>
      <c r="M174" s="46" t="str">
        <f>IFERROR(VLOOKUP($C174,Dependencias!$A$2:$D$26,4,FALSE),"")</f>
        <v>Yamile Borja Martinez</v>
      </c>
      <c r="N174" s="43">
        <v>44888</v>
      </c>
      <c r="O174" s="47">
        <f>IF(N174="","Pendiente de respuesta",NETWORKDAYS(G174,N174,FESTIVOS!$A$2:$A$146))</f>
        <v>2</v>
      </c>
      <c r="P174" s="42" t="s">
        <v>195</v>
      </c>
      <c r="Q174" s="29"/>
    </row>
    <row r="175" spans="1:17" ht="17.25">
      <c r="A175" s="70" t="s">
        <v>47</v>
      </c>
      <c r="B175" s="70" t="s">
        <v>24</v>
      </c>
      <c r="C175" s="71">
        <v>700</v>
      </c>
      <c r="D175" s="42" t="s">
        <v>185</v>
      </c>
      <c r="E175" s="42">
        <v>4261522022</v>
      </c>
      <c r="F175" s="56">
        <v>20227100208372</v>
      </c>
      <c r="G175" s="51">
        <v>44887</v>
      </c>
      <c r="H175" s="45">
        <f>IF(G175="","",WORKDAY(G175,I175,FESTIVOS!$A$2:$V$146))</f>
        <v>44894</v>
      </c>
      <c r="I175" s="44">
        <f>IFERROR(IFERROR(IF(B175=VLOOKUP(B175,Dependencias!$J$3:$J$4,1,FALSE),VLOOKUP(B175,Dependencias!$J$3:$K$4,2,FALSE)),VLOOKUP(A175,Dependencias!$F$3:$I$15,4,FALSE)),"")</f>
        <v>5</v>
      </c>
      <c r="J175" s="42" t="s">
        <v>190</v>
      </c>
      <c r="K175" s="42" t="s">
        <v>461</v>
      </c>
      <c r="L175" s="46" t="str">
        <f>IFERROR(VLOOKUP($C175,Dependencias!$A$2:$D$26,2,FALSE),"")</f>
        <v>Direccion de Gestion Corporativa</v>
      </c>
      <c r="M175" s="46" t="str">
        <f>IFERROR(VLOOKUP($C175,Dependencias!$A$2:$D$26,4,FALSE),"")</f>
        <v>Yamile Borja Martinez</v>
      </c>
      <c r="N175" s="43">
        <v>44888</v>
      </c>
      <c r="O175" s="47">
        <f>IF(N175="","Pendiente de respuesta",NETWORKDAYS(G175,N175,FESTIVOS!$A$2:$A$146))</f>
        <v>2</v>
      </c>
      <c r="P175" s="42" t="s">
        <v>195</v>
      </c>
      <c r="Q175" s="29"/>
    </row>
    <row r="176" spans="1:17" ht="17.25">
      <c r="A176" s="70" t="s">
        <v>47</v>
      </c>
      <c r="B176" s="70" t="s">
        <v>24</v>
      </c>
      <c r="C176" s="71">
        <v>700</v>
      </c>
      <c r="D176" s="42" t="s">
        <v>185</v>
      </c>
      <c r="E176" s="25">
        <v>4267332022</v>
      </c>
      <c r="F176" s="58">
        <v>20227100208672</v>
      </c>
      <c r="G176" s="52">
        <v>44888</v>
      </c>
      <c r="H176" s="52">
        <f>IF(G176="","",WORKDAY(G176,I176,FESTIVOS!$A$2:$V$146))</f>
        <v>44895</v>
      </c>
      <c r="I176" s="44">
        <f>IFERROR(IFERROR(IF(B176=VLOOKUP(B176,Dependencias!$J$3:$J$4,1,FALSE),VLOOKUP(B176,Dependencias!$J$3:$K$4,2,FALSE)),VLOOKUP(A176,Dependencias!$F$3:$I$15,4,FALSE)),"")</f>
        <v>5</v>
      </c>
      <c r="J176" s="42" t="s">
        <v>190</v>
      </c>
      <c r="K176" s="42" t="s">
        <v>462</v>
      </c>
      <c r="L176" s="46" t="str">
        <f>IFERROR(VLOOKUP($C176,Dependencias!$A$2:$D$26,2,FALSE),"")</f>
        <v>Direccion de Gestion Corporativa</v>
      </c>
      <c r="M176" s="46" t="str">
        <f>IFERROR(VLOOKUP($C176,Dependencias!$A$2:$D$26,4,FALSE),"")</f>
        <v>Yamile Borja Martinez</v>
      </c>
      <c r="N176" s="43">
        <v>44888</v>
      </c>
      <c r="O176" s="47">
        <f>IF(N176="","Pendiente de respuesta",NETWORKDAYS(G176,N176,FESTIVOS!$A$2:$A$146))</f>
        <v>1</v>
      </c>
      <c r="P176" s="42" t="s">
        <v>195</v>
      </c>
      <c r="Q176" s="29"/>
    </row>
    <row r="177" spans="1:17" ht="17.25">
      <c r="A177" s="70" t="s">
        <v>47</v>
      </c>
      <c r="B177" s="70" t="s">
        <v>24</v>
      </c>
      <c r="C177" s="71">
        <v>700</v>
      </c>
      <c r="D177" s="42" t="s">
        <v>185</v>
      </c>
      <c r="E177" s="42">
        <v>4270022022</v>
      </c>
      <c r="F177" s="53">
        <v>20227100208762</v>
      </c>
      <c r="G177" s="52">
        <v>44888</v>
      </c>
      <c r="H177" s="52">
        <f>IF(G177="","",WORKDAY(G177,I177,FESTIVOS!$A$2:$V$146))</f>
        <v>44895</v>
      </c>
      <c r="I177" s="44">
        <f>IFERROR(IFERROR(IF(B177=VLOOKUP(B177,Dependencias!$J$3:$J$4,1,FALSE),VLOOKUP(B177,Dependencias!$J$3:$K$4,2,FALSE)),VLOOKUP(A177,Dependencias!$F$3:$I$15,4,FALSE)),"")</f>
        <v>5</v>
      </c>
      <c r="J177" s="42" t="s">
        <v>190</v>
      </c>
      <c r="K177" s="42" t="s">
        <v>463</v>
      </c>
      <c r="L177" s="46" t="str">
        <f>IFERROR(VLOOKUP($C177,Dependencias!$A$2:$D$26,2,FALSE),"")</f>
        <v>Direccion de Gestion Corporativa</v>
      </c>
      <c r="M177" s="46" t="str">
        <f>IFERROR(VLOOKUP($C177,Dependencias!$A$2:$D$26,4,FALSE),"")</f>
        <v>Yamile Borja Martinez</v>
      </c>
      <c r="N177" s="43">
        <v>44888</v>
      </c>
      <c r="O177" s="47">
        <f>IF(N177="","Pendiente de respuesta",NETWORKDAYS(G177,N177,FESTIVOS!$A$2:$A$146))</f>
        <v>1</v>
      </c>
      <c r="P177" s="42" t="s">
        <v>195</v>
      </c>
      <c r="Q177" s="29"/>
    </row>
    <row r="178" spans="1:17" ht="17.25">
      <c r="A178" s="70" t="s">
        <v>42</v>
      </c>
      <c r="B178" s="70" t="s">
        <v>186</v>
      </c>
      <c r="C178" s="71">
        <v>700</v>
      </c>
      <c r="D178" s="42" t="s">
        <v>188</v>
      </c>
      <c r="E178" s="42">
        <v>4259772022</v>
      </c>
      <c r="F178" s="53">
        <v>20227100208472</v>
      </c>
      <c r="G178" s="51">
        <v>44887</v>
      </c>
      <c r="H178" s="45">
        <f>IF(G178="","",WORKDAY(G178,I178,FESTIVOS!$A$2:$V$146))</f>
        <v>44909</v>
      </c>
      <c r="I178" s="44">
        <f>IFERROR(IFERROR(IF(B178=VLOOKUP(B178,Dependencias!$J$3:$J$4,1,FALSE),VLOOKUP(B178,Dependencias!$J$3:$K$4,2,FALSE)),VLOOKUP(A178,Dependencias!$F$3:$I$15,4,FALSE)),"")</f>
        <v>15</v>
      </c>
      <c r="J178" s="42" t="s">
        <v>153</v>
      </c>
      <c r="K178" s="42" t="s">
        <v>464</v>
      </c>
      <c r="L178" s="46" t="str">
        <f>IFERROR(VLOOKUP($C178,Dependencias!$A$2:$D$26,2,FALSE),"")</f>
        <v>Direccion de Gestion Corporativa</v>
      </c>
      <c r="M178" s="46" t="str">
        <f>IFERROR(VLOOKUP($C178,Dependencias!$A$2:$D$26,4,FALSE),"")</f>
        <v>Yamile Borja Martinez</v>
      </c>
      <c r="N178" s="43">
        <v>44894</v>
      </c>
      <c r="O178" s="47">
        <f>IF(N178="","Pendiente de respuesta",NETWORKDAYS(G178,N178,FESTIVOS!$A$2:$A$146))</f>
        <v>6</v>
      </c>
      <c r="P178" s="42" t="s">
        <v>465</v>
      </c>
      <c r="Q178" s="29"/>
    </row>
    <row r="179" spans="1:17" ht="17.25">
      <c r="A179" s="70" t="s">
        <v>42</v>
      </c>
      <c r="B179" s="70" t="s">
        <v>186</v>
      </c>
      <c r="C179" s="71">
        <v>700</v>
      </c>
      <c r="D179" s="42" t="s">
        <v>185</v>
      </c>
      <c r="E179" s="42">
        <v>4261492022</v>
      </c>
      <c r="F179" s="53">
        <v>20227100208362</v>
      </c>
      <c r="G179" s="51">
        <v>44887</v>
      </c>
      <c r="H179" s="45">
        <f>IF(G179="","",WORKDAY(G179,I179,FESTIVOS!$A$2:$V$146))</f>
        <v>44909</v>
      </c>
      <c r="I179" s="44">
        <f>IFERROR(IFERROR(IF(B179=VLOOKUP(B179,Dependencias!$J$3:$J$4,1,FALSE),VLOOKUP(B179,Dependencias!$J$3:$K$4,2,FALSE)),VLOOKUP(A179,Dependencias!$F$3:$I$15,4,FALSE)),"")</f>
        <v>15</v>
      </c>
      <c r="J179" s="42" t="s">
        <v>190</v>
      </c>
      <c r="K179" s="42" t="s">
        <v>267</v>
      </c>
      <c r="L179" s="46" t="str">
        <f>IFERROR(VLOOKUP($C179,Dependencias!$A$2:$D$26,2,FALSE),"")</f>
        <v>Direccion de Gestion Corporativa</v>
      </c>
      <c r="M179" s="46" t="str">
        <f>IFERROR(VLOOKUP($C179,Dependencias!$A$2:$D$26,4,FALSE),"")</f>
        <v>Yamile Borja Martinez</v>
      </c>
      <c r="N179" s="43"/>
      <c r="O179" s="47" t="str">
        <f>IF(N179="","Pendiente de respuesta",NETWORKDAYS(G179,N179,FESTIVOS!$A$2:$A$146))</f>
        <v>Pendiente de respuesta</v>
      </c>
      <c r="P179" s="42"/>
      <c r="Q179" s="29"/>
    </row>
    <row r="180" spans="1:17" ht="13.5" customHeight="1">
      <c r="A180" s="70" t="s">
        <v>42</v>
      </c>
      <c r="B180" s="70" t="s">
        <v>24</v>
      </c>
      <c r="C180" s="71">
        <v>700</v>
      </c>
      <c r="D180" s="42" t="s">
        <v>188</v>
      </c>
      <c r="E180" s="42">
        <v>4208222022</v>
      </c>
      <c r="F180" s="53">
        <v>20227100209252</v>
      </c>
      <c r="G180" s="51">
        <v>44888</v>
      </c>
      <c r="H180" s="45">
        <f>IF(G180="","",WORKDAY(G180,I180,FESTIVOS!$A$2:$V$146))</f>
        <v>44895</v>
      </c>
      <c r="I180" s="44">
        <f>IFERROR(IFERROR(IF(B180=VLOOKUP(B180,Dependencias!$J$3:$J$4,1,FALSE),VLOOKUP(B180,Dependencias!$J$3:$K$4,2,FALSE)),VLOOKUP(A180,Dependencias!$F$3:$I$15,4,FALSE)),"")</f>
        <v>5</v>
      </c>
      <c r="J180" s="42" t="s">
        <v>190</v>
      </c>
      <c r="K180" s="42" t="s">
        <v>466</v>
      </c>
      <c r="L180" s="46" t="str">
        <f>IFERROR(VLOOKUP($C180,Dependencias!$A$2:$D$26,2,FALSE),"")</f>
        <v>Direccion de Gestion Corporativa</v>
      </c>
      <c r="M180" s="46" t="str">
        <f>IFERROR(VLOOKUP($C180,Dependencias!$A$2:$D$26,4,FALSE),"")</f>
        <v>Yamile Borja Martinez</v>
      </c>
      <c r="N180" s="43">
        <v>44888</v>
      </c>
      <c r="O180" s="47">
        <f>IF(N180="","Pendiente de respuesta",NETWORKDAYS(G180,N180,FESTIVOS!$A$2:$A$146))</f>
        <v>1</v>
      </c>
      <c r="P180" s="42" t="s">
        <v>195</v>
      </c>
      <c r="Q180" s="29"/>
    </row>
    <row r="181" spans="1:17" ht="17.25">
      <c r="A181" s="70" t="s">
        <v>72</v>
      </c>
      <c r="B181" s="70" t="s">
        <v>24</v>
      </c>
      <c r="C181" s="71">
        <v>700</v>
      </c>
      <c r="D181" s="42" t="s">
        <v>185</v>
      </c>
      <c r="E181" s="42">
        <v>4268662022</v>
      </c>
      <c r="F181" s="53">
        <v>20227100208692</v>
      </c>
      <c r="G181" s="51">
        <v>44888</v>
      </c>
      <c r="H181" s="45">
        <f>IF(G181="","",WORKDAY(G181,I181,FESTIVOS!$A$2:$V$146))</f>
        <v>44895</v>
      </c>
      <c r="I181" s="44">
        <f>IFERROR(IFERROR(IF(B181=VLOOKUP(B181,Dependencias!$J$3:$J$4,1,FALSE),VLOOKUP(B181,Dependencias!$J$3:$K$4,2,FALSE)),VLOOKUP(A181,Dependencias!$F$3:$I$15,4,FALSE)),"")</f>
        <v>5</v>
      </c>
      <c r="J181" s="42" t="s">
        <v>190</v>
      </c>
      <c r="K181" s="42" t="s">
        <v>467</v>
      </c>
      <c r="L181" s="46" t="str">
        <f>IFERROR(VLOOKUP($C181,Dependencias!$A$2:$D$26,2,FALSE),"")</f>
        <v>Direccion de Gestion Corporativa</v>
      </c>
      <c r="M181" s="46" t="str">
        <f>IFERROR(VLOOKUP($C181,Dependencias!$A$2:$D$26,4,FALSE),"")</f>
        <v>Yamile Borja Martinez</v>
      </c>
      <c r="N181" s="43">
        <v>44894</v>
      </c>
      <c r="O181" s="47">
        <f>IF(N181="","Pendiente de respuesta",NETWORKDAYS(G181,N181,FESTIVOS!$A$2:$A$146))</f>
        <v>5</v>
      </c>
      <c r="P181" s="42" t="s">
        <v>468</v>
      </c>
      <c r="Q181" s="29"/>
    </row>
    <row r="182" spans="1:17" ht="17.25">
      <c r="A182" s="70" t="s">
        <v>42</v>
      </c>
      <c r="B182" s="70" t="s">
        <v>186</v>
      </c>
      <c r="C182" s="71">
        <v>730</v>
      </c>
      <c r="D182" s="42" t="s">
        <v>185</v>
      </c>
      <c r="E182" s="42">
        <v>4279572022</v>
      </c>
      <c r="F182" s="53">
        <v>20227100208282</v>
      </c>
      <c r="G182" s="51">
        <v>44887</v>
      </c>
      <c r="H182" s="45">
        <f>IF(G182="","",WORKDAY(G182,I182,FESTIVOS!$A$2:$V$146))</f>
        <v>44909</v>
      </c>
      <c r="I182" s="44">
        <f>IFERROR(IFERROR(IF(B182=VLOOKUP(B182,Dependencias!$J$3:$J$4,1,FALSE),VLOOKUP(B182,Dependencias!$J$3:$K$4,2,FALSE)),VLOOKUP(A182,Dependencias!$F$3:$I$15,4,FALSE)),"")</f>
        <v>15</v>
      </c>
      <c r="J182" s="42" t="s">
        <v>138</v>
      </c>
      <c r="K182" s="42" t="s">
        <v>469</v>
      </c>
      <c r="L182" s="46" t="str">
        <f>IFERROR(VLOOKUP($C182,Dependencias!$A$2:$D$26,2,FALSE),"")</f>
        <v>Grupo Interno De Trabajo De Gestión Del Talento Humano</v>
      </c>
      <c r="M182" s="46" t="str">
        <f>IFERROR(VLOOKUP($C182,Dependencias!$A$2:$D$26,4,FALSE),"")</f>
        <v>Alba Nohora Diaz Galan</v>
      </c>
      <c r="N182" s="43"/>
      <c r="O182" s="47" t="str">
        <f>IF(N182="","Pendiente de respuesta",NETWORKDAYS(G182,N182,FESTIVOS!$A$2:$A$146))</f>
        <v>Pendiente de respuesta</v>
      </c>
      <c r="P182" s="42"/>
      <c r="Q182" s="29"/>
    </row>
    <row r="183" spans="1:17" ht="17.25">
      <c r="A183" s="70" t="s">
        <v>42</v>
      </c>
      <c r="B183" s="70" t="s">
        <v>186</v>
      </c>
      <c r="C183" s="71">
        <v>220</v>
      </c>
      <c r="D183" s="42" t="s">
        <v>188</v>
      </c>
      <c r="E183" s="42">
        <v>4273692022</v>
      </c>
      <c r="F183" s="53">
        <v>20227100209292</v>
      </c>
      <c r="G183" s="51">
        <v>44888</v>
      </c>
      <c r="H183" s="45">
        <f>IF(G183="","",WORKDAY(G183,I183,FESTIVOS!$A$2:$V$146))</f>
        <v>44910</v>
      </c>
      <c r="I183" s="44">
        <f>IFERROR(IFERROR(IF(B183=VLOOKUP(B183,Dependencias!$J$3:$J$4,1,FALSE),VLOOKUP(B183,Dependencias!$J$3:$K$4,2,FALSE)),VLOOKUP(A183,Dependencias!$F$3:$I$15,4,FALSE)),"")</f>
        <v>15</v>
      </c>
      <c r="J183" s="42" t="s">
        <v>187</v>
      </c>
      <c r="K183" s="42" t="s">
        <v>470</v>
      </c>
      <c r="L183" s="46" t="str">
        <f>IFERROR(VLOOKUP($C183,Dependencias!$A$2:$D$26,2,FALSE),"")</f>
        <v>Dirección de Fomento</v>
      </c>
      <c r="M183" s="46" t="str">
        <f>IFERROR(VLOOKUP($C183,Dependencias!$A$2:$D$26,4,FALSE),"")</f>
        <v>Liliana Marcela Pamplona Romero</v>
      </c>
      <c r="N183" s="43"/>
      <c r="O183" s="47" t="str">
        <f>IF(N183="","Pendiente de respuesta",NETWORKDAYS(G183,N183,FESTIVOS!$A$2:$A$146))</f>
        <v>Pendiente de respuesta</v>
      </c>
      <c r="P183" s="42"/>
      <c r="Q183" s="29"/>
    </row>
    <row r="184" spans="1:17" ht="17.25">
      <c r="A184" s="70" t="s">
        <v>47</v>
      </c>
      <c r="B184" s="70" t="s">
        <v>24</v>
      </c>
      <c r="C184" s="71">
        <v>700</v>
      </c>
      <c r="D184" s="42" t="s">
        <v>185</v>
      </c>
      <c r="E184" s="42">
        <v>4290622022</v>
      </c>
      <c r="F184" s="53">
        <v>20227100209802</v>
      </c>
      <c r="G184" s="51">
        <v>44889</v>
      </c>
      <c r="H184" s="45">
        <f>IF(G184="","",WORKDAY(G184,I184,FESTIVOS!$A$2:$V$146))</f>
        <v>44896</v>
      </c>
      <c r="I184" s="44">
        <f>IFERROR(IFERROR(IF(B184=VLOOKUP(B184,Dependencias!$J$3:$J$4,1,FALSE),VLOOKUP(B184,Dependencias!$J$3:$K$4,2,FALSE)),VLOOKUP(A184,Dependencias!$F$3:$I$15,4,FALSE)),"")</f>
        <v>5</v>
      </c>
      <c r="J184" s="42" t="s">
        <v>190</v>
      </c>
      <c r="K184" s="42" t="s">
        <v>471</v>
      </c>
      <c r="L184" s="46" t="str">
        <f>IFERROR(VLOOKUP($C184,Dependencias!$A$2:$D$26,2,FALSE),"")</f>
        <v>Direccion de Gestion Corporativa</v>
      </c>
      <c r="M184" s="46" t="str">
        <f>IFERROR(VLOOKUP($C184,Dependencias!$A$2:$D$26,4,FALSE),"")</f>
        <v>Yamile Borja Martinez</v>
      </c>
      <c r="N184" s="43">
        <v>44889</v>
      </c>
      <c r="O184" s="47">
        <f>IF(N184="","Pendiente de respuesta",NETWORKDAYS(G184,N184,FESTIVOS!$A$2:$A$146))</f>
        <v>1</v>
      </c>
      <c r="P184" s="42" t="s">
        <v>195</v>
      </c>
      <c r="Q184" s="29"/>
    </row>
    <row r="185" spans="1:17" ht="17.25">
      <c r="A185" s="70" t="s">
        <v>42</v>
      </c>
      <c r="B185" s="70" t="s">
        <v>186</v>
      </c>
      <c r="C185" s="71">
        <v>730</v>
      </c>
      <c r="D185" s="42" t="s">
        <v>185</v>
      </c>
      <c r="E185" s="42">
        <v>4293972022</v>
      </c>
      <c r="F185" s="53">
        <v>20227100209942</v>
      </c>
      <c r="G185" s="51">
        <v>44889</v>
      </c>
      <c r="H185" s="45">
        <f>IF(G185="","",WORKDAY(G185,I185,FESTIVOS!$A$2:$V$146))</f>
        <v>44911</v>
      </c>
      <c r="I185" s="44">
        <f>IFERROR(IFERROR(IF(B185=VLOOKUP(B185,Dependencias!$J$3:$J$4,1,FALSE),VLOOKUP(B185,Dependencias!$J$3:$K$4,2,FALSE)),VLOOKUP(A185,Dependencias!$F$3:$I$15,4,FALSE)),"")</f>
        <v>15</v>
      </c>
      <c r="J185" s="42" t="s">
        <v>138</v>
      </c>
      <c r="K185" s="42" t="s">
        <v>472</v>
      </c>
      <c r="L185" s="46" t="str">
        <f>IFERROR(VLOOKUP($C185,Dependencias!$A$2:$D$26,2,FALSE),"")</f>
        <v>Grupo Interno De Trabajo De Gestión Del Talento Humano</v>
      </c>
      <c r="M185" s="46" t="str">
        <f>IFERROR(VLOOKUP($C185,Dependencias!$A$2:$D$26,4,FALSE),"")</f>
        <v>Alba Nohora Diaz Galan</v>
      </c>
      <c r="N185" s="43"/>
      <c r="O185" s="47" t="str">
        <f>IF(N185="","Pendiente de respuesta",NETWORKDAYS(G185,N185,FESTIVOS!$A$2:$A$146))</f>
        <v>Pendiente de respuesta</v>
      </c>
      <c r="P185" s="42"/>
      <c r="Q185" s="29"/>
    </row>
    <row r="186" spans="1:17" ht="17.25">
      <c r="A186" s="70" t="s">
        <v>42</v>
      </c>
      <c r="B186" s="70" t="s">
        <v>186</v>
      </c>
      <c r="C186" s="71">
        <v>730</v>
      </c>
      <c r="D186" s="42" t="s">
        <v>185</v>
      </c>
      <c r="E186" s="42">
        <v>4292462022</v>
      </c>
      <c r="F186" s="53">
        <v>20227100209872</v>
      </c>
      <c r="G186" s="51">
        <v>44889</v>
      </c>
      <c r="H186" s="45">
        <f>IF(G186="","",WORKDAY(G186,I186,FESTIVOS!$A$2:$V$146))</f>
        <v>44911</v>
      </c>
      <c r="I186" s="44">
        <f>IFERROR(IFERROR(IF(B186=VLOOKUP(B186,Dependencias!$J$3:$J$4,1,FALSE),VLOOKUP(B186,Dependencias!$J$3:$K$4,2,FALSE)),VLOOKUP(A186,Dependencias!$F$3:$I$15,4,FALSE)),"")</f>
        <v>15</v>
      </c>
      <c r="J186" s="42" t="s">
        <v>138</v>
      </c>
      <c r="K186" s="42" t="s">
        <v>473</v>
      </c>
      <c r="L186" s="46" t="str">
        <f>IFERROR(VLOOKUP($C186,Dependencias!$A$2:$D$26,2,FALSE),"")</f>
        <v>Grupo Interno De Trabajo De Gestión Del Talento Humano</v>
      </c>
      <c r="M186" s="46" t="str">
        <f>IFERROR(VLOOKUP($C186,Dependencias!$A$2:$D$26,4,FALSE),"")</f>
        <v>Alba Nohora Diaz Galan</v>
      </c>
      <c r="N186" s="43"/>
      <c r="O186" s="47" t="str">
        <f>IF(N186="","Pendiente de respuesta",NETWORKDAYS(G186,N186,FESTIVOS!$A$2:$A$146))</f>
        <v>Pendiente de respuesta</v>
      </c>
      <c r="P186" s="42"/>
      <c r="Q186" s="29"/>
    </row>
    <row r="187" spans="1:17" ht="17.25">
      <c r="A187" s="70" t="s">
        <v>42</v>
      </c>
      <c r="B187" s="70" t="s">
        <v>186</v>
      </c>
      <c r="C187" s="71">
        <v>800</v>
      </c>
      <c r="D187" s="42" t="s">
        <v>185</v>
      </c>
      <c r="E187" s="42">
        <v>4308692022</v>
      </c>
      <c r="F187" s="53">
        <v>20227100202392</v>
      </c>
      <c r="G187" s="51">
        <v>44879</v>
      </c>
      <c r="H187" s="45">
        <f>IF(G187="","",WORKDAY(G187,I187,FESTIVOS!$A$2:$V$146))</f>
        <v>44900</v>
      </c>
      <c r="I187" s="44">
        <f>IFERROR(IFERROR(IF(B187=VLOOKUP(B187,Dependencias!$J$3:$J$4,1,FALSE),VLOOKUP(B187,Dependencias!$J$3:$K$4,2,FALSE)),VLOOKUP(A187,Dependencias!$F$3:$I$15,4,FALSE)),"")</f>
        <v>15</v>
      </c>
      <c r="J187" s="42" t="s">
        <v>150</v>
      </c>
      <c r="K187" s="42" t="s">
        <v>474</v>
      </c>
      <c r="L187" s="46" t="str">
        <f>IFERROR(VLOOKUP($C187,Dependencias!$A$2:$D$26,2,FALSE),"")</f>
        <v>Dirección de Lectura y Bibliotecas</v>
      </c>
      <c r="M187" s="46" t="str">
        <f>IFERROR(VLOOKUP($C187,Dependencias!$A$2:$D$26,4,FALSE),"")</f>
        <v>Rafael Eduardo Tamayo Franco</v>
      </c>
      <c r="N187" s="43">
        <v>44894</v>
      </c>
      <c r="O187" s="47">
        <f>IF(N187="","Pendiente de respuesta",NETWORKDAYS(G187,N187,FESTIVOS!$A$2:$A$146))</f>
        <v>11</v>
      </c>
      <c r="P187" s="42" t="s">
        <v>475</v>
      </c>
      <c r="Q187" s="29"/>
    </row>
    <row r="188" spans="1:17" ht="17.25">
      <c r="A188" s="70" t="s">
        <v>47</v>
      </c>
      <c r="B188" s="70" t="s">
        <v>186</v>
      </c>
      <c r="C188" s="71">
        <v>330</v>
      </c>
      <c r="D188" s="42" t="s">
        <v>185</v>
      </c>
      <c r="E188" s="42">
        <v>4297672022</v>
      </c>
      <c r="F188" s="53">
        <v>20227100209952</v>
      </c>
      <c r="G188" s="51">
        <v>44889</v>
      </c>
      <c r="H188" s="45">
        <f>IF(G188="","",WORKDAY(G188,I188,FESTIVOS!$A$2:$V$146))</f>
        <v>44904</v>
      </c>
      <c r="I188" s="44">
        <f>IFERROR(IFERROR(IF(B188=VLOOKUP(B188,Dependencias!$J$3:$J$4,1,FALSE),VLOOKUP(B188,Dependencias!$J$3:$K$4,2,FALSE)),VLOOKUP(A188,Dependencias!$F$3:$I$15,4,FALSE)),"")</f>
        <v>10</v>
      </c>
      <c r="J188" s="42" t="s">
        <v>144</v>
      </c>
      <c r="K188" s="42" t="s">
        <v>476</v>
      </c>
      <c r="L188" s="46" t="str">
        <f>IFERROR(VLOOKUP($C188,Dependencias!$A$2:$D$26,2,FALSE),"")</f>
        <v>Subdirección de Infraestructura y patrimonio cultural</v>
      </c>
      <c r="M188" s="46" t="str">
        <f>IFERROR(VLOOKUP($C188,Dependencias!$A$2:$D$26,4,FALSE),"")</f>
        <v>Ivan Dario Quiñones Sanchez</v>
      </c>
      <c r="N188" s="43"/>
      <c r="O188" s="47" t="str">
        <f>IF(N188="","Pendiente de respuesta",NETWORKDAYS(G188,N188,FESTIVOS!$A$2:$A$146))</f>
        <v>Pendiente de respuesta</v>
      </c>
      <c r="P188" s="42"/>
      <c r="Q188" s="29"/>
    </row>
    <row r="189" spans="1:17" ht="17.25">
      <c r="A189" s="70" t="s">
        <v>47</v>
      </c>
      <c r="B189" s="70" t="s">
        <v>186</v>
      </c>
      <c r="C189" s="71">
        <v>330</v>
      </c>
      <c r="D189" s="42" t="s">
        <v>185</v>
      </c>
      <c r="E189" s="42">
        <v>4301472022</v>
      </c>
      <c r="F189" s="53">
        <v>20227100210222</v>
      </c>
      <c r="G189" s="51">
        <v>44889</v>
      </c>
      <c r="H189" s="45">
        <f>IF(G189="","",WORKDAY(G189,I189,FESTIVOS!$A$2:$V$146))</f>
        <v>44904</v>
      </c>
      <c r="I189" s="44">
        <f>IFERROR(IFERROR(IF(B189=VLOOKUP(B189,Dependencias!$J$3:$J$4,1,FALSE),VLOOKUP(B189,Dependencias!$J$3:$K$4,2,FALSE)),VLOOKUP(A189,Dependencias!$F$3:$I$15,4,FALSE)),"")</f>
        <v>10</v>
      </c>
      <c r="J189" s="42" t="s">
        <v>144</v>
      </c>
      <c r="K189" s="42" t="s">
        <v>193</v>
      </c>
      <c r="L189" s="46" t="str">
        <f>IFERROR(VLOOKUP($C189,Dependencias!$A$2:$D$26,2,FALSE),"")</f>
        <v>Subdirección de Infraestructura y patrimonio cultural</v>
      </c>
      <c r="M189" s="46" t="str">
        <f>IFERROR(VLOOKUP($C189,Dependencias!$A$2:$D$26,4,FALSE),"")</f>
        <v>Ivan Dario Quiñones Sanchez</v>
      </c>
      <c r="N189" s="43"/>
      <c r="O189" s="47" t="str">
        <f>IF(N189="","Pendiente de respuesta",NETWORKDAYS(G189,N189,FESTIVOS!$A$2:$A$146))</f>
        <v>Pendiente de respuesta</v>
      </c>
      <c r="P189" s="42" t="s">
        <v>477</v>
      </c>
      <c r="Q189" s="29"/>
    </row>
    <row r="190" spans="1:17" ht="17.25">
      <c r="A190" s="70" t="s">
        <v>42</v>
      </c>
      <c r="B190" s="70" t="s">
        <v>186</v>
      </c>
      <c r="C190" s="71">
        <v>720</v>
      </c>
      <c r="D190" s="42" t="s">
        <v>188</v>
      </c>
      <c r="E190" s="42">
        <v>4305772022</v>
      </c>
      <c r="F190" s="53">
        <v>20227100210742</v>
      </c>
      <c r="G190" s="51">
        <v>44890</v>
      </c>
      <c r="H190" s="45">
        <f>IF(G190="","",WORKDAY(G190,I190,FESTIVOS!$A$2:$V$146))</f>
        <v>44914</v>
      </c>
      <c r="I190" s="44">
        <f>IFERROR(IFERROR(IF(B190=VLOOKUP(B190,Dependencias!$J$3:$J$4,1,FALSE),VLOOKUP(B190,Dependencias!$J$3:$K$4,2,FALSE)),VLOOKUP(A190,Dependencias!$F$3:$I$15,4,FALSE)),"")</f>
        <v>15</v>
      </c>
      <c r="J190" s="42" t="s">
        <v>138</v>
      </c>
      <c r="K190" s="42" t="s">
        <v>478</v>
      </c>
      <c r="L190" s="46" t="str">
        <f>IFERROR(VLOOKUP($C190,Dependencias!$A$2:$D$26,2,FALSE),"")</f>
        <v>Grupo Interno de Trabajo de Gestión Financiera.</v>
      </c>
      <c r="M190" s="46" t="str">
        <f>IFERROR(VLOOKUP($C190,Dependencias!$A$2:$D$26,4,FALSE),"")</f>
        <v>Didier Ricardo Orduz Martinez</v>
      </c>
      <c r="N190" s="43"/>
      <c r="O190" s="47" t="str">
        <f>IF(N190="","Pendiente de respuesta",NETWORKDAYS(G190,N190,FESTIVOS!$A$2:$A$146))</f>
        <v>Pendiente de respuesta</v>
      </c>
      <c r="P190" s="42"/>
      <c r="Q190" s="29"/>
    </row>
    <row r="191" spans="1:17" ht="17.25">
      <c r="A191" s="70" t="s">
        <v>47</v>
      </c>
      <c r="B191" s="70" t="s">
        <v>24</v>
      </c>
      <c r="C191" s="71">
        <v>700</v>
      </c>
      <c r="D191" s="42" t="s">
        <v>185</v>
      </c>
      <c r="E191" s="42">
        <v>4310422022</v>
      </c>
      <c r="F191" s="53">
        <v>20227100210542</v>
      </c>
      <c r="G191" s="51">
        <v>44890</v>
      </c>
      <c r="H191" s="45">
        <f>IF(G191="","",WORKDAY(G191,I191,FESTIVOS!$A$2:$V$146))</f>
        <v>44897</v>
      </c>
      <c r="I191" s="44">
        <f>IFERROR(IFERROR(IF(B191=VLOOKUP(B191,Dependencias!$J$3:$J$4,1,FALSE),VLOOKUP(B191,Dependencias!$J$3:$K$4,2,FALSE)),VLOOKUP(A191,Dependencias!$F$3:$I$15,4,FALSE)),"")</f>
        <v>5</v>
      </c>
      <c r="J191" s="42" t="s">
        <v>190</v>
      </c>
      <c r="K191" s="42" t="s">
        <v>479</v>
      </c>
      <c r="L191" s="46" t="str">
        <f>IFERROR(VLOOKUP($C191,Dependencias!$A$2:$D$26,2,FALSE),"")</f>
        <v>Direccion de Gestion Corporativa</v>
      </c>
      <c r="M191" s="46" t="str">
        <f>IFERROR(VLOOKUP($C191,Dependencias!$A$2:$D$26,4,FALSE),"")</f>
        <v>Yamile Borja Martinez</v>
      </c>
      <c r="N191" s="43">
        <v>44890</v>
      </c>
      <c r="O191" s="47">
        <f>IF(N191="","Pendiente de respuesta",NETWORKDAYS(G191,N191,FESTIVOS!$A$2:$A$146))</f>
        <v>1</v>
      </c>
      <c r="P191" s="42" t="s">
        <v>195</v>
      </c>
      <c r="Q191" s="29"/>
    </row>
    <row r="192" spans="1:17" ht="17.25">
      <c r="A192" s="70" t="s">
        <v>47</v>
      </c>
      <c r="B192" s="70" t="s">
        <v>24</v>
      </c>
      <c r="C192" s="71">
        <v>700</v>
      </c>
      <c r="D192" s="42" t="s">
        <v>185</v>
      </c>
      <c r="E192" s="42">
        <v>4314272022</v>
      </c>
      <c r="F192" s="53">
        <v>20227100210002</v>
      </c>
      <c r="G192" s="51">
        <v>44889</v>
      </c>
      <c r="H192" s="45">
        <f>IF(G192="","",WORKDAY(G192,I192,FESTIVOS!$A$2:$V$146))</f>
        <v>44896</v>
      </c>
      <c r="I192" s="44">
        <f>IFERROR(IFERROR(IF(B192=VLOOKUP(B192,Dependencias!$J$3:$J$4,1,FALSE),VLOOKUP(B192,Dependencias!$J$3:$K$4,2,FALSE)),VLOOKUP(A192,Dependencias!$F$3:$I$15,4,FALSE)),"")</f>
        <v>5</v>
      </c>
      <c r="J192" s="42" t="s">
        <v>190</v>
      </c>
      <c r="K192" s="42" t="s">
        <v>480</v>
      </c>
      <c r="L192" s="46" t="str">
        <f>IFERROR(VLOOKUP($C192,Dependencias!$A$2:$D$26,2,FALSE),"")</f>
        <v>Direccion de Gestion Corporativa</v>
      </c>
      <c r="M192" s="46" t="str">
        <f>IFERROR(VLOOKUP($C192,Dependencias!$A$2:$D$26,4,FALSE),"")</f>
        <v>Yamile Borja Martinez</v>
      </c>
      <c r="N192" s="43">
        <v>44890</v>
      </c>
      <c r="O192" s="47">
        <f>IF(N192="","Pendiente de respuesta",NETWORKDAYS(G192,N192,FESTIVOS!$A$2:$A$146))</f>
        <v>2</v>
      </c>
      <c r="P192" s="42" t="s">
        <v>195</v>
      </c>
      <c r="Q192" s="29"/>
    </row>
    <row r="193" spans="1:17" ht="17.25">
      <c r="A193" s="70" t="s">
        <v>47</v>
      </c>
      <c r="B193" s="70" t="s">
        <v>24</v>
      </c>
      <c r="C193" s="71">
        <v>700</v>
      </c>
      <c r="D193" s="42" t="s">
        <v>188</v>
      </c>
      <c r="E193" s="42">
        <v>4315152022</v>
      </c>
      <c r="F193" s="53">
        <v>20227100212042</v>
      </c>
      <c r="G193" s="51">
        <v>44890</v>
      </c>
      <c r="H193" s="45">
        <f>IF(G193="","",WORKDAY(G193,I193,FESTIVOS!$A$2:$V$146))</f>
        <v>44897</v>
      </c>
      <c r="I193" s="44">
        <f>IFERROR(IFERROR(IF(B193=VLOOKUP(B193,Dependencias!$J$3:$J$4,1,FALSE),VLOOKUP(B193,Dependencias!$J$3:$K$4,2,FALSE)),VLOOKUP(A193,Dependencias!$F$3:$I$15,4,FALSE)),"")</f>
        <v>5</v>
      </c>
      <c r="J193" s="42" t="s">
        <v>190</v>
      </c>
      <c r="K193" s="42" t="s">
        <v>481</v>
      </c>
      <c r="L193" s="46" t="str">
        <f>IFERROR(VLOOKUP($C193,Dependencias!$A$2:$D$26,2,FALSE),"")</f>
        <v>Direccion de Gestion Corporativa</v>
      </c>
      <c r="M193" s="46" t="str">
        <f>IFERROR(VLOOKUP($C193,Dependencias!$A$2:$D$26,4,FALSE),"")</f>
        <v>Yamile Borja Martinez</v>
      </c>
      <c r="N193" s="43">
        <v>44895</v>
      </c>
      <c r="O193" s="47">
        <f>IF(N193="","Pendiente de respuesta",NETWORKDAYS(G193,N193,FESTIVOS!$A$2:$A$146))</f>
        <v>4</v>
      </c>
      <c r="P193" s="42" t="s">
        <v>482</v>
      </c>
      <c r="Q193" s="29"/>
    </row>
    <row r="194" spans="1:17" ht="17.25">
      <c r="A194" s="70" t="s">
        <v>42</v>
      </c>
      <c r="B194" s="70" t="s">
        <v>186</v>
      </c>
      <c r="C194" s="71">
        <v>210</v>
      </c>
      <c r="D194" s="42" t="s">
        <v>188</v>
      </c>
      <c r="E194" s="42">
        <v>4305542022</v>
      </c>
      <c r="F194" s="53">
        <v>20227100212072</v>
      </c>
      <c r="G194" s="51">
        <v>44890</v>
      </c>
      <c r="H194" s="45">
        <f>IF(G194="","",WORKDAY(G194,I194,FESTIVOS!$A$2:$V$146))</f>
        <v>44914</v>
      </c>
      <c r="I194" s="44">
        <f>IFERROR(IFERROR(IF(B194=VLOOKUP(B194,Dependencias!$J$3:$J$4,1,FALSE),VLOOKUP(B194,Dependencias!$J$3:$K$4,2,FALSE)),VLOOKUP(A194,Dependencias!$F$3:$I$15,4,FALSE)),"")</f>
        <v>15</v>
      </c>
      <c r="J194" s="42" t="s">
        <v>189</v>
      </c>
      <c r="K194" s="42" t="s">
        <v>483</v>
      </c>
      <c r="L194" s="46" t="str">
        <f>IFERROR(VLOOKUP($C194,Dependencias!$A$2:$D$26,2,FALSE),"")</f>
        <v>Dirección de Asuntos Locales y Participación</v>
      </c>
      <c r="M194" s="46" t="str">
        <f>IFERROR(VLOOKUP($C194,Dependencias!$A$2:$D$26,4,FALSE),"")</f>
        <v>Hugo Alexander Cortés León</v>
      </c>
      <c r="N194" s="43"/>
      <c r="O194" s="47" t="str">
        <f>IF(N194="","Pendiente de respuesta",NETWORKDAYS(G194,N194,FESTIVOS!$A$2:$A$146))</f>
        <v>Pendiente de respuesta</v>
      </c>
      <c r="P194" s="42"/>
      <c r="Q194" s="29"/>
    </row>
    <row r="195" spans="1:17" ht="17.25">
      <c r="A195" s="70" t="s">
        <v>42</v>
      </c>
      <c r="B195" s="70" t="s">
        <v>186</v>
      </c>
      <c r="C195" s="71">
        <v>710</v>
      </c>
      <c r="D195" s="42" t="s">
        <v>185</v>
      </c>
      <c r="E195" s="42">
        <v>4322722022</v>
      </c>
      <c r="F195" s="53">
        <v>20227100211122</v>
      </c>
      <c r="G195" s="51">
        <v>44890</v>
      </c>
      <c r="H195" s="45">
        <f>IF(G195="","",WORKDAY(G195,I195,FESTIVOS!$A$2:$V$146))</f>
        <v>44914</v>
      </c>
      <c r="I195" s="44">
        <f>IFERROR(IFERROR(IF(B195=VLOOKUP(B195,Dependencias!$J$3:$J$4,1,FALSE),VLOOKUP(B195,Dependencias!$J$3:$K$4,2,FALSE)),VLOOKUP(A195,Dependencias!$F$3:$I$15,4,FALSE)),"")</f>
        <v>15</v>
      </c>
      <c r="J195" s="42" t="s">
        <v>138</v>
      </c>
      <c r="K195" s="42" t="s">
        <v>200</v>
      </c>
      <c r="L195" s="46" t="str">
        <f>IFERROR(VLOOKUP($C195,Dependencias!$A$2:$D$26,2,FALSE),"")</f>
        <v>Grupo Interno de Trabajo de Gestion de Servicios Administrativos</v>
      </c>
      <c r="M195" s="46" t="str">
        <f>IFERROR(VLOOKUP($C195,Dependencias!$A$2:$D$26,4,FALSE),"")</f>
        <v>Rafael Arturo Berrio Escobar</v>
      </c>
      <c r="N195" s="43"/>
      <c r="O195" s="47" t="str">
        <f>IF(N195="","Pendiente de respuesta",NETWORKDAYS(G195,N195,FESTIVOS!$A$2:$A$146))</f>
        <v>Pendiente de respuesta</v>
      </c>
      <c r="P195" s="42"/>
      <c r="Q195" s="29"/>
    </row>
    <row r="196" spans="1:17" ht="17.25">
      <c r="A196" s="70" t="s">
        <v>47</v>
      </c>
      <c r="B196" s="70" t="s">
        <v>24</v>
      </c>
      <c r="C196" s="71">
        <v>700</v>
      </c>
      <c r="D196" s="42" t="s">
        <v>188</v>
      </c>
      <c r="E196" s="42">
        <v>4329552022</v>
      </c>
      <c r="F196" s="53">
        <v>20227100212082</v>
      </c>
      <c r="G196" s="51">
        <v>44893</v>
      </c>
      <c r="H196" s="45">
        <f>IF(G196="","",WORKDAY(G196,I196,FESTIVOS!$A$2:$V$146))</f>
        <v>44900</v>
      </c>
      <c r="I196" s="44">
        <f>IFERROR(IFERROR(IF(B196=VLOOKUP(B196,Dependencias!$J$3:$J$4,1,FALSE),VLOOKUP(B196,Dependencias!$J$3:$K$4,2,FALSE)),VLOOKUP(A196,Dependencias!$F$3:$I$15,4,FALSE)),"")</f>
        <v>5</v>
      </c>
      <c r="J196" s="42" t="s">
        <v>190</v>
      </c>
      <c r="K196" s="42" t="s">
        <v>484</v>
      </c>
      <c r="L196" s="46" t="str">
        <f>IFERROR(VLOOKUP($C196,Dependencias!$A$2:$D$26,2,FALSE),"")</f>
        <v>Direccion de Gestion Corporativa</v>
      </c>
      <c r="M196" s="46" t="str">
        <f>IFERROR(VLOOKUP($C196,Dependencias!$A$2:$D$26,4,FALSE),"")</f>
        <v>Yamile Borja Martinez</v>
      </c>
      <c r="N196" s="43">
        <v>44895</v>
      </c>
      <c r="O196" s="47">
        <f>IF(N196="","Pendiente de respuesta",NETWORKDAYS(G196,N196,FESTIVOS!$A$2:$A$146))</f>
        <v>3</v>
      </c>
      <c r="P196" s="42" t="s">
        <v>485</v>
      </c>
      <c r="Q196" s="29"/>
    </row>
    <row r="197" spans="1:17" ht="17.25">
      <c r="A197" s="70" t="s">
        <v>42</v>
      </c>
      <c r="B197" s="70" t="s">
        <v>186</v>
      </c>
      <c r="C197" s="71">
        <v>220</v>
      </c>
      <c r="D197" s="42" t="s">
        <v>185</v>
      </c>
      <c r="E197" s="42">
        <v>4250102022</v>
      </c>
      <c r="F197" s="53">
        <v>20227100212092</v>
      </c>
      <c r="G197" s="51">
        <v>44893</v>
      </c>
      <c r="H197" s="45">
        <f>IF(G197="","",WORKDAY(G197,I197,FESTIVOS!$A$2:$V$146))</f>
        <v>44915</v>
      </c>
      <c r="I197" s="44">
        <f>IFERROR(IFERROR(IF(B197=VLOOKUP(B197,Dependencias!$J$3:$J$4,1,FALSE),VLOOKUP(B197,Dependencias!$J$3:$K$4,2,FALSE)),VLOOKUP(A197,Dependencias!$F$3:$I$15,4,FALSE)),"")</f>
        <v>15</v>
      </c>
      <c r="J197" s="42" t="s">
        <v>187</v>
      </c>
      <c r="K197" s="42" t="s">
        <v>486</v>
      </c>
      <c r="L197" s="46" t="str">
        <f>IFERROR(VLOOKUP($C197,Dependencias!$A$2:$D$26,2,FALSE),"")</f>
        <v>Dirección de Fomento</v>
      </c>
      <c r="M197" s="46" t="str">
        <f>IFERROR(VLOOKUP($C197,Dependencias!$A$2:$D$26,4,FALSE),"")</f>
        <v>Liliana Marcela Pamplona Romero</v>
      </c>
      <c r="N197" s="43"/>
      <c r="O197" s="47" t="str">
        <f>IF(N197="","Pendiente de respuesta",NETWORKDAYS(G197,N197,FESTIVOS!$A$2:$A$146))</f>
        <v>Pendiente de respuesta</v>
      </c>
      <c r="P197" s="42"/>
      <c r="Q197" s="29"/>
    </row>
    <row r="198" spans="1:17" ht="17.25">
      <c r="A198" s="70" t="s">
        <v>47</v>
      </c>
      <c r="B198" s="70" t="s">
        <v>186</v>
      </c>
      <c r="C198" s="71">
        <v>310</v>
      </c>
      <c r="D198" s="42" t="s">
        <v>185</v>
      </c>
      <c r="E198" s="42">
        <v>4337672022</v>
      </c>
      <c r="F198" s="53">
        <v>20227100211532</v>
      </c>
      <c r="G198" s="51">
        <v>44893</v>
      </c>
      <c r="H198" s="45">
        <f>IF(G198="","",WORKDAY(G198,I198,FESTIVOS!$A$2:$V$146))</f>
        <v>44908</v>
      </c>
      <c r="I198" s="44">
        <f>IFERROR(IFERROR(IF(B198=VLOOKUP(B198,Dependencias!$J$3:$J$4,1,FALSE),VLOOKUP(B198,Dependencias!$J$3:$K$4,2,FALSE)),VLOOKUP(A198,Dependencias!$F$3:$I$15,4,FALSE)),"")</f>
        <v>10</v>
      </c>
      <c r="J198" s="42" t="s">
        <v>142</v>
      </c>
      <c r="K198" s="42" t="s">
        <v>487</v>
      </c>
      <c r="L198" s="46" t="str">
        <f>IFERROR(VLOOKUP($C198,Dependencias!$A$2:$D$26,2,FALSE),"")</f>
        <v>Subdirección de Gestión Cultural y Artística</v>
      </c>
      <c r="M198" s="46" t="str">
        <f>IFERROR(VLOOKUP($C198,Dependencias!$A$2:$D$26,4,FALSE),"")</f>
        <v>Ines Elvira Montealegre Martinez</v>
      </c>
      <c r="N198" s="43"/>
      <c r="O198" s="47" t="str">
        <f>IF(N198="","Pendiente de respuesta",NETWORKDAYS(G198,N198,FESTIVOS!$A$2:$A$146))</f>
        <v>Pendiente de respuesta</v>
      </c>
      <c r="P198" s="42"/>
      <c r="Q198" s="29"/>
    </row>
    <row r="199" spans="1:17" ht="17.25">
      <c r="A199" s="70" t="s">
        <v>42</v>
      </c>
      <c r="B199" s="70" t="s">
        <v>24</v>
      </c>
      <c r="C199" s="71">
        <v>700</v>
      </c>
      <c r="D199" s="42" t="s">
        <v>188</v>
      </c>
      <c r="E199" s="42">
        <v>4085602022</v>
      </c>
      <c r="F199" s="56">
        <v>20227100211922</v>
      </c>
      <c r="G199" s="51">
        <v>44889</v>
      </c>
      <c r="H199" s="45">
        <f>IF(G199="","",WORKDAY(G199,I199,FESTIVOS!$A$2:$V$146))</f>
        <v>44896</v>
      </c>
      <c r="I199" s="44">
        <f>IFERROR(IFERROR(IF(B199=VLOOKUP(B199,Dependencias!$J$3:$J$4,1,FALSE),VLOOKUP(B199,Dependencias!$J$3:$K$4,2,FALSE)),VLOOKUP(A199,Dependencias!$F$3:$I$15,4,FALSE)),"")</f>
        <v>5</v>
      </c>
      <c r="J199" s="42" t="s">
        <v>190</v>
      </c>
      <c r="K199" s="42" t="s">
        <v>488</v>
      </c>
      <c r="L199" s="46" t="str">
        <f>IFERROR(VLOOKUP($C199,Dependencias!$A$2:$D$26,2,FALSE),"")</f>
        <v>Direccion de Gestion Corporativa</v>
      </c>
      <c r="M199" s="46" t="str">
        <f>IFERROR(VLOOKUP($C199,Dependencias!$A$2:$D$26,4,FALSE),"")</f>
        <v>Yamile Borja Martinez</v>
      </c>
      <c r="N199" s="43">
        <v>44893</v>
      </c>
      <c r="O199" s="47">
        <f>IF(N199="","Pendiente de respuesta",NETWORKDAYS(G199,N199,FESTIVOS!$A$2:$A$146))</f>
        <v>3</v>
      </c>
      <c r="P199" s="42" t="s">
        <v>395</v>
      </c>
      <c r="Q199" s="29"/>
    </row>
    <row r="200" spans="1:17" ht="17.25">
      <c r="A200" s="70" t="s">
        <v>47</v>
      </c>
      <c r="B200" s="70" t="s">
        <v>24</v>
      </c>
      <c r="C200" s="71">
        <v>700</v>
      </c>
      <c r="D200" s="42" t="s">
        <v>185</v>
      </c>
      <c r="E200" s="42">
        <v>4303272022</v>
      </c>
      <c r="F200" s="56">
        <v>20227100210392</v>
      </c>
      <c r="G200" s="51">
        <v>44889</v>
      </c>
      <c r="H200" s="45">
        <f>IF(G200="","",WORKDAY(G200,I200,FESTIVOS!$A$2:$V$146))</f>
        <v>44896</v>
      </c>
      <c r="I200" s="44">
        <f>IFERROR(IFERROR(IF(B200=VLOOKUP(B200,Dependencias!$J$3:$J$4,1,FALSE),VLOOKUP(B200,Dependencias!$J$3:$K$4,2,FALSE)),VLOOKUP(A200,Dependencias!$F$3:$I$15,4,FALSE)),"")</f>
        <v>5</v>
      </c>
      <c r="J200" s="42" t="s">
        <v>190</v>
      </c>
      <c r="K200" s="42" t="s">
        <v>489</v>
      </c>
      <c r="L200" s="46" t="str">
        <f>IFERROR(VLOOKUP($C200,Dependencias!$A$2:$D$26,2,FALSE),"")</f>
        <v>Direccion de Gestion Corporativa</v>
      </c>
      <c r="M200" s="46" t="str">
        <f>IFERROR(VLOOKUP($C200,Dependencias!$A$2:$D$26,4,FALSE),"")</f>
        <v>Yamile Borja Martinez</v>
      </c>
      <c r="N200" s="43">
        <v>44893</v>
      </c>
      <c r="O200" s="47">
        <f>IF(N200="","Pendiente de respuesta",NETWORKDAYS(G200,N200,FESTIVOS!$A$2:$A$146))</f>
        <v>3</v>
      </c>
      <c r="P200" s="42" t="s">
        <v>195</v>
      </c>
      <c r="Q200" s="29"/>
    </row>
    <row r="201" spans="1:17" ht="17.25">
      <c r="A201" s="70" t="s">
        <v>42</v>
      </c>
      <c r="B201" s="70" t="s">
        <v>186</v>
      </c>
      <c r="C201" s="71">
        <v>710</v>
      </c>
      <c r="D201" s="42" t="s">
        <v>185</v>
      </c>
      <c r="E201" s="42">
        <v>4310282022</v>
      </c>
      <c r="F201" s="56">
        <v>20227100210602</v>
      </c>
      <c r="G201" s="51">
        <v>44890</v>
      </c>
      <c r="H201" s="45">
        <f>IF(G201="","",WORKDAY(G201,I201,FESTIVOS!$A$2:$V$146))</f>
        <v>44914</v>
      </c>
      <c r="I201" s="44">
        <f>IFERROR(IFERROR(IF(B201=VLOOKUP(B201,Dependencias!$J$3:$J$4,1,FALSE),VLOOKUP(B201,Dependencias!$J$3:$K$4,2,FALSE)),VLOOKUP(A201,Dependencias!$F$3:$I$15,4,FALSE)),"")</f>
        <v>15</v>
      </c>
      <c r="J201" s="42" t="s">
        <v>138</v>
      </c>
      <c r="K201" s="42" t="s">
        <v>199</v>
      </c>
      <c r="L201" s="46" t="str">
        <f>IFERROR(VLOOKUP($C201,Dependencias!$A$2:$D$26,2,FALSE),"")</f>
        <v>Grupo Interno de Trabajo de Gestion de Servicios Administrativos</v>
      </c>
      <c r="M201" s="46" t="str">
        <f>IFERROR(VLOOKUP($C201,Dependencias!$A$2:$D$26,4,FALSE),"")</f>
        <v>Rafael Arturo Berrio Escobar</v>
      </c>
      <c r="N201" s="43"/>
      <c r="O201" s="47" t="str">
        <f>IF(N201="","Pendiente de respuesta",NETWORKDAYS(G201,N201,FESTIVOS!$A$2:$A$146))</f>
        <v>Pendiente de respuesta</v>
      </c>
      <c r="P201" s="42"/>
      <c r="Q201" s="29"/>
    </row>
    <row r="202" spans="1:17" ht="17.25">
      <c r="A202" s="70" t="s">
        <v>42</v>
      </c>
      <c r="B202" s="70" t="s">
        <v>24</v>
      </c>
      <c r="C202" s="71">
        <v>700</v>
      </c>
      <c r="D202" s="42" t="s">
        <v>192</v>
      </c>
      <c r="E202" s="42">
        <v>4313752022</v>
      </c>
      <c r="F202" s="56">
        <v>20227100210722</v>
      </c>
      <c r="G202" s="51">
        <v>44890</v>
      </c>
      <c r="H202" s="45">
        <f>IF(G202="","",WORKDAY(G202,I202,FESTIVOS!$A$2:$V$146))</f>
        <v>44897</v>
      </c>
      <c r="I202" s="44">
        <f>IFERROR(IFERROR(IF(B202=VLOOKUP(B202,Dependencias!$J$3:$J$4,1,FALSE),VLOOKUP(B202,Dependencias!$J$3:$K$4,2,FALSE)),VLOOKUP(A202,Dependencias!$F$3:$I$15,4,FALSE)),"")</f>
        <v>5</v>
      </c>
      <c r="J202" s="42" t="s">
        <v>190</v>
      </c>
      <c r="K202" s="42" t="s">
        <v>490</v>
      </c>
      <c r="L202" s="46" t="str">
        <f>IFERROR(VLOOKUP($C202,Dependencias!$A$2:$D$26,2,FALSE),"")</f>
        <v>Direccion de Gestion Corporativa</v>
      </c>
      <c r="M202" s="46" t="str">
        <f>IFERROR(VLOOKUP($C202,Dependencias!$A$2:$D$26,4,FALSE),"")</f>
        <v>Yamile Borja Martinez</v>
      </c>
      <c r="N202" s="43">
        <v>44893</v>
      </c>
      <c r="O202" s="47">
        <f>IF(N202="","Pendiente de respuesta",NETWORKDAYS(G202,N202,FESTIVOS!$A$2:$A$146))</f>
        <v>2</v>
      </c>
      <c r="P202" s="42" t="s">
        <v>195</v>
      </c>
      <c r="Q202" s="29"/>
    </row>
    <row r="203" spans="1:17" ht="17.25">
      <c r="A203" s="70" t="s">
        <v>47</v>
      </c>
      <c r="B203" s="70" t="s">
        <v>24</v>
      </c>
      <c r="C203" s="71">
        <v>700</v>
      </c>
      <c r="D203" s="42" t="s">
        <v>188</v>
      </c>
      <c r="E203" s="42">
        <v>4315092022</v>
      </c>
      <c r="F203" s="56">
        <v>20227100212022</v>
      </c>
      <c r="G203" s="51">
        <v>44890</v>
      </c>
      <c r="H203" s="45">
        <f>IF(G203="","",WORKDAY(G203,I203,FESTIVOS!$A$2:$V$146))</f>
        <v>44897</v>
      </c>
      <c r="I203" s="44">
        <f>IFERROR(IFERROR(IF(B203=VLOOKUP(B203,Dependencias!$J$3:$J$4,1,FALSE),VLOOKUP(B203,Dependencias!$J$3:$K$4,2,FALSE)),VLOOKUP(A203,Dependencias!$F$3:$I$15,4,FALSE)),"")</f>
        <v>5</v>
      </c>
      <c r="J203" s="42" t="s">
        <v>190</v>
      </c>
      <c r="K203" s="42" t="s">
        <v>491</v>
      </c>
      <c r="L203" s="46" t="str">
        <f>IFERROR(VLOOKUP($C203,Dependencias!$A$2:$D$26,2,FALSE),"")</f>
        <v>Direccion de Gestion Corporativa</v>
      </c>
      <c r="M203" s="46" t="str">
        <f>IFERROR(VLOOKUP($C203,Dependencias!$A$2:$D$26,4,FALSE),"")</f>
        <v>Yamile Borja Martinez</v>
      </c>
      <c r="N203" s="43">
        <v>44895</v>
      </c>
      <c r="O203" s="47">
        <f>IF(N203="","Pendiente de respuesta",NETWORKDAYS(G203,N203,FESTIVOS!$A$2:$A$146))</f>
        <v>4</v>
      </c>
      <c r="P203" s="42" t="s">
        <v>482</v>
      </c>
      <c r="Q203" s="29"/>
    </row>
    <row r="204" spans="1:17" ht="17.25">
      <c r="A204" s="70" t="s">
        <v>47</v>
      </c>
      <c r="B204" s="70" t="s">
        <v>24</v>
      </c>
      <c r="C204" s="71">
        <v>700</v>
      </c>
      <c r="D204" s="42" t="s">
        <v>185</v>
      </c>
      <c r="E204" s="42">
        <v>4316252022</v>
      </c>
      <c r="F204" s="56">
        <v>20227100210792</v>
      </c>
      <c r="G204" s="51">
        <v>44890</v>
      </c>
      <c r="H204" s="45">
        <f>IF(G204="","",WORKDAY(G204,I204,FESTIVOS!$A$2:$V$146))</f>
        <v>44897</v>
      </c>
      <c r="I204" s="44">
        <f>IFERROR(IFERROR(IF(B204=VLOOKUP(B204,Dependencias!$J$3:$J$4,1,FALSE),VLOOKUP(B204,Dependencias!$J$3:$K$4,2,FALSE)),VLOOKUP(A204,Dependencias!$F$3:$I$15,4,FALSE)),"")</f>
        <v>5</v>
      </c>
      <c r="J204" s="42" t="s">
        <v>190</v>
      </c>
      <c r="K204" s="42" t="s">
        <v>492</v>
      </c>
      <c r="L204" s="46" t="str">
        <f>IFERROR(VLOOKUP($C204,Dependencias!$A$2:$D$26,2,FALSE),"")</f>
        <v>Direccion de Gestion Corporativa</v>
      </c>
      <c r="M204" s="46" t="str">
        <f>IFERROR(VLOOKUP($C204,Dependencias!$A$2:$D$26,4,FALSE),"")</f>
        <v>Yamile Borja Martinez</v>
      </c>
      <c r="N204" s="43">
        <v>44895</v>
      </c>
      <c r="O204" s="47">
        <f>IF(N204="","Pendiente de respuesta",NETWORKDAYS(G204,N204,FESTIVOS!$A$2:$A$146))</f>
        <v>4</v>
      </c>
      <c r="P204" s="42" t="s">
        <v>482</v>
      </c>
      <c r="Q204" s="29"/>
    </row>
    <row r="205" spans="1:17" ht="17.25">
      <c r="A205" s="70" t="s">
        <v>47</v>
      </c>
      <c r="B205" s="70" t="s">
        <v>18</v>
      </c>
      <c r="C205" s="71">
        <v>700</v>
      </c>
      <c r="D205" s="42" t="s">
        <v>185</v>
      </c>
      <c r="E205" s="42">
        <v>4321632022</v>
      </c>
      <c r="F205" s="56">
        <v>20227100211042</v>
      </c>
      <c r="G205" s="51">
        <v>44890</v>
      </c>
      <c r="H205" s="45">
        <f>IF(G205="","",WORKDAY(G205,I205,FESTIVOS!$A$2:$V$146))</f>
        <v>44907</v>
      </c>
      <c r="I205" s="44">
        <f>IFERROR(IFERROR(IF(B205=VLOOKUP(B205,Dependencias!$J$3:$J$4,1,FALSE),VLOOKUP(B205,Dependencias!$J$3:$K$4,2,FALSE)),VLOOKUP(A205,Dependencias!$F$3:$I$15,4,FALSE)),"")</f>
        <v>10</v>
      </c>
      <c r="J205" s="42" t="s">
        <v>153</v>
      </c>
      <c r="K205" s="42" t="s">
        <v>493</v>
      </c>
      <c r="L205" s="46" t="str">
        <f>IFERROR(VLOOKUP($C205,Dependencias!$A$2:$D$26,2,FALSE),"")</f>
        <v>Direccion de Gestion Corporativa</v>
      </c>
      <c r="M205" s="46" t="str">
        <f>IFERROR(VLOOKUP($C205,Dependencias!$A$2:$D$26,4,FALSE),"")</f>
        <v>Yamile Borja Martinez</v>
      </c>
      <c r="N205" s="43"/>
      <c r="O205" s="47" t="str">
        <f>IF(N205="","Pendiente de respuesta",NETWORKDAYS(G205,N205,FESTIVOS!$A$2:$A$146))</f>
        <v>Pendiente de respuesta</v>
      </c>
      <c r="P205" s="42"/>
      <c r="Q205" s="29"/>
    </row>
    <row r="206" spans="1:17" ht="17.25">
      <c r="A206" s="70" t="s">
        <v>47</v>
      </c>
      <c r="B206" s="70" t="s">
        <v>186</v>
      </c>
      <c r="C206" s="71">
        <v>220</v>
      </c>
      <c r="D206" s="42" t="s">
        <v>185</v>
      </c>
      <c r="E206" s="42">
        <v>4325822022</v>
      </c>
      <c r="F206" s="56">
        <v>20227100211262</v>
      </c>
      <c r="G206" s="51">
        <v>44890</v>
      </c>
      <c r="H206" s="45">
        <f>IF(G206="","",WORKDAY(G206,I206,FESTIVOS!$A$2:$V$146))</f>
        <v>44907</v>
      </c>
      <c r="I206" s="44">
        <f>IFERROR(IFERROR(IF(B206=VLOOKUP(B206,Dependencias!$J$3:$J$4,1,FALSE),VLOOKUP(B206,Dependencias!$J$3:$K$4,2,FALSE)),VLOOKUP(A206,Dependencias!$F$3:$I$15,4,FALSE)),"")</f>
        <v>10</v>
      </c>
      <c r="J206" s="42" t="s">
        <v>187</v>
      </c>
      <c r="K206" s="42" t="s">
        <v>494</v>
      </c>
      <c r="L206" s="46" t="str">
        <f>IFERROR(VLOOKUP($C206,Dependencias!$A$2:$D$26,2,FALSE),"")</f>
        <v>Dirección de Fomento</v>
      </c>
      <c r="M206" s="46" t="str">
        <f>IFERROR(VLOOKUP($C206,Dependencias!$A$2:$D$26,4,FALSE),"")</f>
        <v>Liliana Marcela Pamplona Romero</v>
      </c>
      <c r="N206" s="43"/>
      <c r="O206" s="47" t="str">
        <f>IF(N206="","Pendiente de respuesta",NETWORKDAYS(G206,N206,FESTIVOS!$A$2:$A$146))</f>
        <v>Pendiente de respuesta</v>
      </c>
      <c r="P206" s="42"/>
      <c r="Q206" s="29"/>
    </row>
    <row r="207" spans="1:17" ht="17.25">
      <c r="A207" s="70" t="s">
        <v>47</v>
      </c>
      <c r="B207" s="70" t="s">
        <v>24</v>
      </c>
      <c r="C207" s="71">
        <v>700</v>
      </c>
      <c r="D207" s="42" t="s">
        <v>188</v>
      </c>
      <c r="E207" s="42">
        <v>4329832022</v>
      </c>
      <c r="F207" s="56">
        <v>20227100212062</v>
      </c>
      <c r="G207" s="51">
        <v>44890</v>
      </c>
      <c r="H207" s="45">
        <f>IF(G207="","",WORKDAY(G207,I207,FESTIVOS!$A$2:$V$146))</f>
        <v>44897</v>
      </c>
      <c r="I207" s="44">
        <f>IFERROR(IFERROR(IF(B207=VLOOKUP(B207,Dependencias!$J$3:$J$4,1,FALSE),VLOOKUP(B207,Dependencias!$J$3:$K$4,2,FALSE)),VLOOKUP(A207,Dependencias!$F$3:$I$15,4,FALSE)),"")</f>
        <v>5</v>
      </c>
      <c r="J207" s="42" t="s">
        <v>190</v>
      </c>
      <c r="K207" s="42" t="s">
        <v>495</v>
      </c>
      <c r="L207" s="46" t="str">
        <f>IFERROR(VLOOKUP($C207,Dependencias!$A$2:$D$26,2,FALSE),"")</f>
        <v>Direccion de Gestion Corporativa</v>
      </c>
      <c r="M207" s="46" t="str">
        <f>IFERROR(VLOOKUP($C207,Dependencias!$A$2:$D$26,4,FALSE),"")</f>
        <v>Yamile Borja Martinez</v>
      </c>
      <c r="N207" s="43">
        <v>44895</v>
      </c>
      <c r="O207" s="47">
        <f>IF(N207="","Pendiente de respuesta",NETWORKDAYS(G207,N207,FESTIVOS!$A$2:$A$146))</f>
        <v>4</v>
      </c>
      <c r="P207" s="42" t="s">
        <v>482</v>
      </c>
      <c r="Q207" s="29"/>
    </row>
    <row r="208" spans="1:17" ht="17.25">
      <c r="A208" s="70" t="s">
        <v>47</v>
      </c>
      <c r="B208" s="70" t="s">
        <v>24</v>
      </c>
      <c r="C208" s="71">
        <v>700</v>
      </c>
      <c r="D208" s="42" t="s">
        <v>185</v>
      </c>
      <c r="E208" s="42">
        <v>4335252022</v>
      </c>
      <c r="F208" s="56">
        <v>20227100211322</v>
      </c>
      <c r="G208" s="51">
        <v>44893</v>
      </c>
      <c r="H208" s="45">
        <f>IF(G208="","",WORKDAY(G208,I208,FESTIVOS!$A$2:$V$146))</f>
        <v>44900</v>
      </c>
      <c r="I208" s="44">
        <f>IFERROR(IFERROR(IF(B208=VLOOKUP(B208,Dependencias!$J$3:$J$4,1,FALSE),VLOOKUP(B208,Dependencias!$J$3:$K$4,2,FALSE)),VLOOKUP(A208,Dependencias!$F$3:$I$15,4,FALSE)),"")</f>
        <v>5</v>
      </c>
      <c r="J208" s="42" t="s">
        <v>190</v>
      </c>
      <c r="K208" s="42" t="s">
        <v>496</v>
      </c>
      <c r="L208" s="46" t="str">
        <f>IFERROR(VLOOKUP($C208,Dependencias!$A$2:$D$26,2,FALSE),"")</f>
        <v>Direccion de Gestion Corporativa</v>
      </c>
      <c r="M208" s="46" t="str">
        <f>IFERROR(VLOOKUP($C208,Dependencias!$A$2:$D$26,4,FALSE),"")</f>
        <v>Yamile Borja Martinez</v>
      </c>
      <c r="N208" s="43">
        <v>44895</v>
      </c>
      <c r="O208" s="47">
        <f>IF(N208="","Pendiente de respuesta",NETWORKDAYS(G208,N208,FESTIVOS!$A$2:$A$146))</f>
        <v>3</v>
      </c>
      <c r="P208" s="42" t="s">
        <v>497</v>
      </c>
      <c r="Q208" s="29"/>
    </row>
    <row r="209" spans="1:17" ht="17.25">
      <c r="A209" s="70" t="s">
        <v>42</v>
      </c>
      <c r="B209" s="70" t="s">
        <v>186</v>
      </c>
      <c r="C209" s="71">
        <v>730</v>
      </c>
      <c r="D209" s="42" t="s">
        <v>185</v>
      </c>
      <c r="E209" s="42">
        <v>4335882022</v>
      </c>
      <c r="F209" s="56">
        <v>20227100211362</v>
      </c>
      <c r="G209" s="51">
        <v>44893</v>
      </c>
      <c r="H209" s="45">
        <f>IF(G209="","",WORKDAY(G209,I209,FESTIVOS!$A$2:$V$146))</f>
        <v>44915</v>
      </c>
      <c r="I209" s="44">
        <f>IFERROR(IFERROR(IF(B209=VLOOKUP(B209,Dependencias!$J$3:$J$4,1,FALSE),VLOOKUP(B209,Dependencias!$J$3:$K$4,2,FALSE)),VLOOKUP(A209,Dependencias!$F$3:$I$15,4,FALSE)),"")</f>
        <v>15</v>
      </c>
      <c r="J209" s="42" t="s">
        <v>138</v>
      </c>
      <c r="K209" s="42" t="s">
        <v>498</v>
      </c>
      <c r="L209" s="46" t="str">
        <f>IFERROR(VLOOKUP($C209,Dependencias!$A$2:$D$26,2,FALSE),"")</f>
        <v>Grupo Interno De Trabajo De Gestión Del Talento Humano</v>
      </c>
      <c r="M209" s="46" t="str">
        <f>IFERROR(VLOOKUP($C209,Dependencias!$A$2:$D$26,4,FALSE),"")</f>
        <v>Alba Nohora Diaz Galan</v>
      </c>
      <c r="N209" s="43"/>
      <c r="O209" s="47" t="str">
        <f>IF(N209="","Pendiente de respuesta",NETWORKDAYS(G209,N209,FESTIVOS!$A$2:$A$146))</f>
        <v>Pendiente de respuesta</v>
      </c>
      <c r="P209" s="42"/>
      <c r="Q209" s="29"/>
    </row>
    <row r="210" spans="1:17" ht="17.25">
      <c r="A210" s="70" t="s">
        <v>47</v>
      </c>
      <c r="B210" s="70" t="s">
        <v>186</v>
      </c>
      <c r="C210" s="71">
        <v>700</v>
      </c>
      <c r="D210" s="42" t="s">
        <v>185</v>
      </c>
      <c r="E210" s="42">
        <v>4340552022</v>
      </c>
      <c r="F210" s="56">
        <v>20227100211682</v>
      </c>
      <c r="G210" s="51">
        <v>44893</v>
      </c>
      <c r="H210" s="45">
        <f>IF(G210="","",WORKDAY(G210,I210,FESTIVOS!$A$2:$V$146))</f>
        <v>44908</v>
      </c>
      <c r="I210" s="44">
        <f>IFERROR(IFERROR(IF(B210=VLOOKUP(B210,Dependencias!$J$3:$J$4,1,FALSE),VLOOKUP(B210,Dependencias!$J$3:$K$4,2,FALSE)),VLOOKUP(A210,Dependencias!$F$3:$I$15,4,FALSE)),"")</f>
        <v>10</v>
      </c>
      <c r="J210" s="42" t="s">
        <v>153</v>
      </c>
      <c r="K210" s="42" t="s">
        <v>499</v>
      </c>
      <c r="L210" s="46" t="str">
        <f>IFERROR(VLOOKUP($C210,Dependencias!$A$2:$D$26,2,FALSE),"")</f>
        <v>Direccion de Gestion Corporativa</v>
      </c>
      <c r="M210" s="46" t="str">
        <f>IFERROR(VLOOKUP($C210,Dependencias!$A$2:$D$26,4,FALSE),"")</f>
        <v>Yamile Borja Martinez</v>
      </c>
      <c r="N210" s="43"/>
      <c r="O210" s="47" t="str">
        <f>IF(N210="","Pendiente de respuesta",NETWORKDAYS(G210,N210,FESTIVOS!$A$2:$A$146))</f>
        <v>Pendiente de respuesta</v>
      </c>
      <c r="P210" s="42"/>
      <c r="Q210" s="29"/>
    </row>
    <row r="211" spans="1:17" ht="17.25">
      <c r="A211" s="70" t="s">
        <v>42</v>
      </c>
      <c r="B211" s="70" t="s">
        <v>186</v>
      </c>
      <c r="C211" s="71">
        <v>300</v>
      </c>
      <c r="D211" s="42" t="s">
        <v>185</v>
      </c>
      <c r="E211" s="42">
        <v>4340122022</v>
      </c>
      <c r="F211" s="56">
        <v>20227100211662</v>
      </c>
      <c r="G211" s="51">
        <v>44893</v>
      </c>
      <c r="H211" s="45">
        <f>IF(G211="","",WORKDAY(G211,I211,FESTIVOS!$A$2:$V$146))</f>
        <v>44915</v>
      </c>
      <c r="I211" s="44">
        <f>IFERROR(IFERROR(IF(B211=VLOOKUP(B211,Dependencias!$J$3:$J$4,1,FALSE),VLOOKUP(B211,Dependencias!$J$3:$K$4,2,FALSE)),VLOOKUP(A211,Dependencias!$F$3:$I$15,4,FALSE)),"")</f>
        <v>15</v>
      </c>
      <c r="J211" s="42" t="s">
        <v>144</v>
      </c>
      <c r="K211" s="42" t="s">
        <v>500</v>
      </c>
      <c r="L211" s="46" t="str">
        <f>IFERROR(VLOOKUP($C211,Dependencias!$A$2:$D$26,2,FALSE),"")</f>
        <v>Dirección de Arte, Cultura y Patrimonio</v>
      </c>
      <c r="M211" s="46" t="str">
        <f>IFERROR(VLOOKUP($C211,Dependencias!$A$2:$D$26,4,FALSE),"")</f>
        <v>Jaime Andrés Tenorio Tascon</v>
      </c>
      <c r="N211" s="43"/>
      <c r="O211" s="47" t="str">
        <f>IF(N211="","Pendiente de respuesta",NETWORKDAYS(G211,N211,FESTIVOS!$A$2:$A$146))</f>
        <v>Pendiente de respuesta</v>
      </c>
      <c r="P211" s="42"/>
      <c r="Q211" s="29"/>
    </row>
    <row r="212" spans="1:17" ht="17.25">
      <c r="A212" s="70" t="s">
        <v>52</v>
      </c>
      <c r="B212" s="70" t="s">
        <v>24</v>
      </c>
      <c r="C212" s="71">
        <v>700</v>
      </c>
      <c r="D212" s="42" t="s">
        <v>185</v>
      </c>
      <c r="E212" s="42">
        <v>4343742022</v>
      </c>
      <c r="F212" s="56">
        <v>20227100211882</v>
      </c>
      <c r="G212" s="51">
        <v>44893</v>
      </c>
      <c r="H212" s="45">
        <f>IF(G212="","",WORKDAY(G212,I212,FESTIVOS!$A$2:$V$146))</f>
        <v>44900</v>
      </c>
      <c r="I212" s="44">
        <f>IFERROR(IFERROR(IF(B212=VLOOKUP(B212,Dependencias!$J$3:$J$4,1,FALSE),VLOOKUP(B212,Dependencias!$J$3:$K$4,2,FALSE)),VLOOKUP(A212,Dependencias!$F$3:$I$15,4,FALSE)),"")</f>
        <v>5</v>
      </c>
      <c r="J212" s="42" t="s">
        <v>190</v>
      </c>
      <c r="K212" s="42" t="s">
        <v>501</v>
      </c>
      <c r="L212" s="46" t="str">
        <f>IFERROR(VLOOKUP($C212,Dependencias!$A$2:$D$26,2,FALSE),"")</f>
        <v>Direccion de Gestion Corporativa</v>
      </c>
      <c r="M212" s="46" t="str">
        <f>IFERROR(VLOOKUP($C212,Dependencias!$A$2:$D$26,4,FALSE),"")</f>
        <v>Yamile Borja Martinez</v>
      </c>
      <c r="N212" s="43">
        <v>44893</v>
      </c>
      <c r="O212" s="47">
        <f>IF(N212="","Pendiente de respuesta",NETWORKDAYS(G212,N212,FESTIVOS!$A$2:$A$146))</f>
        <v>1</v>
      </c>
      <c r="P212" s="42" t="s">
        <v>195</v>
      </c>
      <c r="Q212" s="29"/>
    </row>
    <row r="213" spans="1:17" ht="17.25">
      <c r="A213" s="70" t="s">
        <v>47</v>
      </c>
      <c r="B213" s="70" t="s">
        <v>186</v>
      </c>
      <c r="C213" s="71">
        <v>330</v>
      </c>
      <c r="D213" s="42" t="s">
        <v>185</v>
      </c>
      <c r="E213" s="42">
        <v>4236582022</v>
      </c>
      <c r="F213" s="56">
        <v>20227100212312</v>
      </c>
      <c r="G213" s="51">
        <v>44893</v>
      </c>
      <c r="H213" s="45">
        <f>IF(G213="","",WORKDAY(G213,I213,FESTIVOS!$A$2:$V$146))</f>
        <v>44908</v>
      </c>
      <c r="I213" s="44">
        <f>IFERROR(IFERROR(IF(B213=VLOOKUP(B213,Dependencias!$J$3:$J$4,1,FALSE),VLOOKUP(B213,Dependencias!$J$3:$K$4,2,FALSE)),VLOOKUP(A213,Dependencias!$F$3:$I$15,4,FALSE)),"")</f>
        <v>10</v>
      </c>
      <c r="J213" s="42" t="s">
        <v>144</v>
      </c>
      <c r="K213" s="42" t="s">
        <v>502</v>
      </c>
      <c r="L213" s="46" t="str">
        <f>IFERROR(VLOOKUP($C213,Dependencias!$A$2:$D$26,2,FALSE),"")</f>
        <v>Subdirección de Infraestructura y patrimonio cultural</v>
      </c>
      <c r="M213" s="46" t="str">
        <f>IFERROR(VLOOKUP($C213,Dependencias!$A$2:$D$26,4,FALSE),"")</f>
        <v>Ivan Dario Quiñones Sanchez</v>
      </c>
      <c r="N213" s="43"/>
      <c r="O213" s="47" t="str">
        <f>IF(N213="","Pendiente de respuesta",NETWORKDAYS(G213,N213,FESTIVOS!$A$2:$A$146))</f>
        <v>Pendiente de respuesta</v>
      </c>
      <c r="P213" s="42"/>
      <c r="Q213" s="29"/>
    </row>
    <row r="214" spans="1:17" ht="17.25">
      <c r="A214" s="70" t="s">
        <v>67</v>
      </c>
      <c r="B214" s="70" t="s">
        <v>24</v>
      </c>
      <c r="C214" s="71">
        <v>700</v>
      </c>
      <c r="D214" s="42" t="s">
        <v>185</v>
      </c>
      <c r="E214" s="42">
        <v>4340702022</v>
      </c>
      <c r="F214" s="53">
        <v>20227100211692</v>
      </c>
      <c r="G214" s="51">
        <v>44893</v>
      </c>
      <c r="H214" s="45">
        <f>IF(G214="","",WORKDAY(G214,I214,FESTIVOS!$A$2:$V$146))</f>
        <v>44900</v>
      </c>
      <c r="I214" s="44">
        <f>IFERROR(IFERROR(IF(B214=VLOOKUP(B214,Dependencias!$J$3:$J$4,1,FALSE),VLOOKUP(B214,Dependencias!$J$3:$K$4,2,FALSE)),VLOOKUP(A214,Dependencias!$F$3:$I$15,4,FALSE)),"")</f>
        <v>5</v>
      </c>
      <c r="J214" s="42" t="s">
        <v>190</v>
      </c>
      <c r="K214" s="42" t="s">
        <v>503</v>
      </c>
      <c r="L214" s="46" t="str">
        <f>IFERROR(VLOOKUP($C214,Dependencias!$A$2:$D$26,2,FALSE),"")</f>
        <v>Direccion de Gestion Corporativa</v>
      </c>
      <c r="M214" s="46" t="str">
        <f>IFERROR(VLOOKUP($C214,Dependencias!$A$2:$D$26,4,FALSE),"")</f>
        <v>Yamile Borja Martinez</v>
      </c>
      <c r="N214" s="43">
        <v>44893</v>
      </c>
      <c r="O214" s="47">
        <f>IF(N214="","Pendiente de respuesta",NETWORKDAYS(G214,N214,FESTIVOS!$A$2:$A$146))</f>
        <v>1</v>
      </c>
      <c r="P214" s="42" t="s">
        <v>195</v>
      </c>
      <c r="Q214" s="29"/>
    </row>
    <row r="215" spans="1:17" ht="17.25">
      <c r="A215" s="70" t="s">
        <v>35</v>
      </c>
      <c r="B215" s="70" t="s">
        <v>186</v>
      </c>
      <c r="C215" s="71">
        <v>310</v>
      </c>
      <c r="D215" s="42" t="s">
        <v>185</v>
      </c>
      <c r="E215" s="40">
        <v>4350842022</v>
      </c>
      <c r="F215" s="53">
        <v>20227100212142</v>
      </c>
      <c r="G215" s="51">
        <v>44893</v>
      </c>
      <c r="H215" s="45">
        <f>IF(G215="","",WORKDAY(G215,I215,FESTIVOS!$A$2:$V$146))</f>
        <v>44915</v>
      </c>
      <c r="I215" s="44">
        <f>IFERROR(IFERROR(IF(B215=VLOOKUP(B215,Dependencias!$J$3:$J$4,1,FALSE),VLOOKUP(B215,Dependencias!$J$3:$K$4,2,FALSE)),VLOOKUP(A215,Dependencias!$F$3:$I$15,4,FALSE)),"")</f>
        <v>15</v>
      </c>
      <c r="J215" s="42" t="s">
        <v>142</v>
      </c>
      <c r="K215" s="27" t="s">
        <v>504</v>
      </c>
      <c r="L215" s="46" t="str">
        <f>IFERROR(VLOOKUP($C215,Dependencias!$A$2:$D$26,2,FALSE),"")</f>
        <v>Subdirección de Gestión Cultural y Artística</v>
      </c>
      <c r="M215" s="46" t="str">
        <f>IFERROR(VLOOKUP($C215,Dependencias!$A$2:$D$26,4,FALSE),"")</f>
        <v>Ines Elvira Montealegre Martinez</v>
      </c>
      <c r="N215" s="43"/>
      <c r="O215" s="47" t="str">
        <f>IF(N215="","Pendiente de respuesta",NETWORKDAYS(G215,N215,FESTIVOS!$A$2:$A$146))</f>
        <v>Pendiente de respuesta</v>
      </c>
      <c r="P215" s="42"/>
      <c r="Q215" s="29"/>
    </row>
    <row r="216" spans="1:17" ht="17.25">
      <c r="A216" s="70" t="s">
        <v>47</v>
      </c>
      <c r="B216" s="70" t="s">
        <v>24</v>
      </c>
      <c r="C216" s="71">
        <v>700</v>
      </c>
      <c r="D216" s="42" t="s">
        <v>185</v>
      </c>
      <c r="E216" s="42">
        <v>4340492022</v>
      </c>
      <c r="F216" s="53">
        <v>20227100211672</v>
      </c>
      <c r="G216" s="51">
        <v>44893</v>
      </c>
      <c r="H216" s="45">
        <f>IF(G216="","",WORKDAY(G216,I216,FESTIVOS!$A$2:$V$146))</f>
        <v>44900</v>
      </c>
      <c r="I216" s="44">
        <f>IFERROR(IFERROR(IF(B216=VLOOKUP(B216,Dependencias!$J$3:$J$4,1,FALSE),VLOOKUP(B216,Dependencias!$J$3:$K$4,2,FALSE)),VLOOKUP(A216,Dependencias!$F$3:$I$15,4,FALSE)),"")</f>
        <v>5</v>
      </c>
      <c r="J216" s="42" t="s">
        <v>190</v>
      </c>
      <c r="K216" s="42" t="s">
        <v>505</v>
      </c>
      <c r="L216" s="46" t="str">
        <f>IFERROR(VLOOKUP($C216,Dependencias!$A$2:$D$26,2,FALSE),"")</f>
        <v>Direccion de Gestion Corporativa</v>
      </c>
      <c r="M216" s="46" t="str">
        <f>IFERROR(VLOOKUP($C216,Dependencias!$A$2:$D$26,4,FALSE),"")</f>
        <v>Yamile Borja Martinez</v>
      </c>
      <c r="N216" s="43">
        <v>44893</v>
      </c>
      <c r="O216" s="47">
        <f>IF(N216="","Pendiente de respuesta",NETWORKDAYS(G216,N216,FESTIVOS!$A$2:$A$146))</f>
        <v>1</v>
      </c>
      <c r="P216" s="42" t="s">
        <v>195</v>
      </c>
      <c r="Q216" s="29"/>
    </row>
    <row r="217" spans="1:17" ht="17.25">
      <c r="A217" s="70" t="s">
        <v>42</v>
      </c>
      <c r="B217" s="70" t="s">
        <v>186</v>
      </c>
      <c r="C217" s="71">
        <v>700</v>
      </c>
      <c r="D217" s="42" t="s">
        <v>185</v>
      </c>
      <c r="E217" s="42">
        <v>4340672022</v>
      </c>
      <c r="F217" s="53">
        <v>20227100211702</v>
      </c>
      <c r="G217" s="51">
        <v>44893</v>
      </c>
      <c r="H217" s="45">
        <f>IF(G217="","",WORKDAY(G217,I217,FESTIVOS!$A$2:$V$146))</f>
        <v>44915</v>
      </c>
      <c r="I217" s="44">
        <f>IFERROR(IFERROR(IF(B217=VLOOKUP(B217,Dependencias!$J$3:$J$4,1,FALSE),VLOOKUP(B217,Dependencias!$J$3:$K$4,2,FALSE)),VLOOKUP(A217,Dependencias!$F$3:$I$15,4,FALSE)),"")</f>
        <v>15</v>
      </c>
      <c r="J217" s="42" t="s">
        <v>153</v>
      </c>
      <c r="K217" s="42" t="s">
        <v>506</v>
      </c>
      <c r="L217" s="46" t="str">
        <f>IFERROR(VLOOKUP($C217,Dependencias!$A$2:$D$26,2,FALSE),"")</f>
        <v>Direccion de Gestion Corporativa</v>
      </c>
      <c r="M217" s="46" t="str">
        <f>IFERROR(VLOOKUP($C217,Dependencias!$A$2:$D$26,4,FALSE),"")</f>
        <v>Yamile Borja Martinez</v>
      </c>
      <c r="N217" s="43"/>
      <c r="O217" s="47" t="str">
        <f>IF(N217="","Pendiente de respuesta",NETWORKDAYS(G217,N217,FESTIVOS!$A$2:$A$146))</f>
        <v>Pendiente de respuesta</v>
      </c>
      <c r="P217" s="42"/>
      <c r="Q217" s="29"/>
    </row>
    <row r="218" spans="1:17" ht="17.25">
      <c r="A218" s="70" t="s">
        <v>52</v>
      </c>
      <c r="B218" s="70" t="s">
        <v>24</v>
      </c>
      <c r="C218" s="71">
        <v>700</v>
      </c>
      <c r="D218" s="42" t="s">
        <v>185</v>
      </c>
      <c r="E218" s="42">
        <v>4343922022</v>
      </c>
      <c r="F218" s="53">
        <v>20227100211882</v>
      </c>
      <c r="G218" s="51">
        <v>44893</v>
      </c>
      <c r="H218" s="45">
        <f>IF(G218="","",WORKDAY(G218,I218,FESTIVOS!$A$2:$V$146))</f>
        <v>44900</v>
      </c>
      <c r="I218" s="44">
        <f>IFERROR(IFERROR(IF(B218=VLOOKUP(B218,Dependencias!$J$3:$J$4,1,FALSE),VLOOKUP(B218,Dependencias!$J$3:$K$4,2,FALSE)),VLOOKUP(A218,Dependencias!$F$3:$I$15,4,FALSE)),"")</f>
        <v>5</v>
      </c>
      <c r="J218" s="42" t="s">
        <v>190</v>
      </c>
      <c r="K218" s="42" t="s">
        <v>507</v>
      </c>
      <c r="L218" s="46" t="str">
        <f>IFERROR(VLOOKUP($C218,Dependencias!$A$2:$D$26,2,FALSE),"")</f>
        <v>Direccion de Gestion Corporativa</v>
      </c>
      <c r="M218" s="46" t="str">
        <f>IFERROR(VLOOKUP($C218,Dependencias!$A$2:$D$26,4,FALSE),"")</f>
        <v>Yamile Borja Martinez</v>
      </c>
      <c r="N218" s="43">
        <v>44893</v>
      </c>
      <c r="O218" s="47">
        <f>IF(N218="","Pendiente de respuesta",NETWORKDAYS(G218,N218,FESTIVOS!$A$2:$A$146))</f>
        <v>1</v>
      </c>
      <c r="P218" s="42" t="s">
        <v>195</v>
      </c>
      <c r="Q218" s="29"/>
    </row>
    <row r="219" spans="1:17" ht="17.25">
      <c r="A219" s="70" t="s">
        <v>47</v>
      </c>
      <c r="B219" s="70" t="s">
        <v>186</v>
      </c>
      <c r="C219" s="71">
        <v>330</v>
      </c>
      <c r="D219" s="42" t="s">
        <v>185</v>
      </c>
      <c r="E219" s="42">
        <v>4348812022</v>
      </c>
      <c r="F219" s="53">
        <v>20227100211302</v>
      </c>
      <c r="G219" s="51">
        <v>44893</v>
      </c>
      <c r="H219" s="45">
        <f>IF(G219="","",WORKDAY(G219,I219,FESTIVOS!$A$2:$V$146))</f>
        <v>44908</v>
      </c>
      <c r="I219" s="44">
        <f>IFERROR(IFERROR(IF(B219=VLOOKUP(B219,Dependencias!$J$3:$J$4,1,FALSE),VLOOKUP(B219,Dependencias!$J$3:$K$4,2,FALSE)),VLOOKUP(A219,Dependencias!$F$3:$I$15,4,FALSE)),"")</f>
        <v>10</v>
      </c>
      <c r="J219" s="42" t="s">
        <v>144</v>
      </c>
      <c r="K219" s="42" t="s">
        <v>508</v>
      </c>
      <c r="L219" s="46" t="str">
        <f>IFERROR(VLOOKUP($C219,Dependencias!$A$2:$D$26,2,FALSE),"")</f>
        <v>Subdirección de Infraestructura y patrimonio cultural</v>
      </c>
      <c r="M219" s="46" t="str">
        <f>IFERROR(VLOOKUP($C219,Dependencias!$A$2:$D$26,4,FALSE),"")</f>
        <v>Ivan Dario Quiñones Sanchez</v>
      </c>
      <c r="N219" s="43"/>
      <c r="O219" s="47" t="str">
        <f>IF(N219="","Pendiente de respuesta",NETWORKDAYS(G219,N219,FESTIVOS!$A$2:$A$146))</f>
        <v>Pendiente de respuesta</v>
      </c>
      <c r="P219" s="42"/>
      <c r="Q219" s="29"/>
    </row>
    <row r="220" spans="1:17" ht="17.25">
      <c r="A220" s="70" t="s">
        <v>47</v>
      </c>
      <c r="B220" s="70" t="s">
        <v>186</v>
      </c>
      <c r="C220" s="71">
        <v>210</v>
      </c>
      <c r="D220" s="42" t="s">
        <v>185</v>
      </c>
      <c r="E220" s="42">
        <v>4352192022</v>
      </c>
      <c r="F220" s="53">
        <v>20227100212402</v>
      </c>
      <c r="G220" s="51">
        <v>44893</v>
      </c>
      <c r="H220" s="45">
        <f>IF(G220="","",WORKDAY(G220,I220,FESTIVOS!$A$2:$V$146))</f>
        <v>44908</v>
      </c>
      <c r="I220" s="44">
        <f>IFERROR(IFERROR(IF(B220=VLOOKUP(B220,Dependencias!$J$3:$J$4,1,FALSE),VLOOKUP(B220,Dependencias!$J$3:$K$4,2,FALSE)),VLOOKUP(A220,Dependencias!$F$3:$I$15,4,FALSE)),"")</f>
        <v>10</v>
      </c>
      <c r="J220" s="42" t="s">
        <v>189</v>
      </c>
      <c r="K220" s="42" t="s">
        <v>509</v>
      </c>
      <c r="L220" s="46" t="str">
        <f>IFERROR(VLOOKUP($C220,Dependencias!$A$2:$D$26,2,FALSE),"")</f>
        <v>Dirección de Asuntos Locales y Participación</v>
      </c>
      <c r="M220" s="46" t="str">
        <f>IFERROR(VLOOKUP($C220,Dependencias!$A$2:$D$26,4,FALSE),"")</f>
        <v>Hugo Alexander Cortés León</v>
      </c>
      <c r="N220" s="43"/>
      <c r="O220" s="47" t="str">
        <f>IF(N220="","Pendiente de respuesta",NETWORKDAYS(G220,N220,FESTIVOS!$A$2:$A$146))</f>
        <v>Pendiente de respuesta</v>
      </c>
      <c r="P220" s="42"/>
      <c r="Q220" s="29"/>
    </row>
    <row r="221" spans="1:17" ht="17.25">
      <c r="A221" s="70" t="s">
        <v>47</v>
      </c>
      <c r="B221" s="70" t="s">
        <v>24</v>
      </c>
      <c r="C221" s="71">
        <v>700</v>
      </c>
      <c r="D221" s="42" t="s">
        <v>185</v>
      </c>
      <c r="E221" s="42">
        <v>4359862022</v>
      </c>
      <c r="F221" s="53">
        <v>20227100212672</v>
      </c>
      <c r="G221" s="51">
        <v>44894</v>
      </c>
      <c r="H221" s="45">
        <f>IF(G221="","",WORKDAY(G221,I221,FESTIVOS!$A$2:$V$146))</f>
        <v>44901</v>
      </c>
      <c r="I221" s="44">
        <f>IFERROR(IFERROR(IF(B221=VLOOKUP(B221,Dependencias!$J$3:$J$4,1,FALSE),VLOOKUP(B221,Dependencias!$J$3:$K$4,2,FALSE)),VLOOKUP(A221,Dependencias!$F$3:$I$15,4,FALSE)),"")</f>
        <v>5</v>
      </c>
      <c r="J221" s="42" t="s">
        <v>190</v>
      </c>
      <c r="K221" s="42" t="s">
        <v>510</v>
      </c>
      <c r="L221" s="46" t="str">
        <f>IFERROR(VLOOKUP($C221,Dependencias!$A$2:$D$26,2,FALSE),"")</f>
        <v>Direccion de Gestion Corporativa</v>
      </c>
      <c r="M221" s="46" t="str">
        <f>IFERROR(VLOOKUP($C221,Dependencias!$A$2:$D$26,4,FALSE),"")</f>
        <v>Yamile Borja Martinez</v>
      </c>
      <c r="N221" s="43">
        <v>44895</v>
      </c>
      <c r="O221" s="47">
        <f>IF(N221="","Pendiente de respuesta",NETWORKDAYS(G221,N221,FESTIVOS!$A$2:$A$146))</f>
        <v>2</v>
      </c>
      <c r="P221" s="42" t="s">
        <v>497</v>
      </c>
      <c r="Q221" s="29"/>
    </row>
    <row r="222" spans="1:17" ht="17.25">
      <c r="A222" s="70" t="s">
        <v>42</v>
      </c>
      <c r="B222" s="70" t="s">
        <v>24</v>
      </c>
      <c r="C222" s="71">
        <v>700</v>
      </c>
      <c r="D222" s="42" t="s">
        <v>185</v>
      </c>
      <c r="E222" s="42">
        <v>4366422022</v>
      </c>
      <c r="F222" s="53">
        <v>20227100212542</v>
      </c>
      <c r="G222" s="51">
        <v>44893</v>
      </c>
      <c r="H222" s="45">
        <f>IF(G222="","",WORKDAY(G222,I222,FESTIVOS!$A$2:$V$146))</f>
        <v>44900</v>
      </c>
      <c r="I222" s="44">
        <f>IFERROR(IFERROR(IF(B222=VLOOKUP(B222,Dependencias!$J$3:$J$4,1,FALSE),VLOOKUP(B222,Dependencias!$J$3:$K$4,2,FALSE)),VLOOKUP(A222,Dependencias!$F$3:$I$15,4,FALSE)),"")</f>
        <v>5</v>
      </c>
      <c r="J222" s="42" t="s">
        <v>190</v>
      </c>
      <c r="K222" s="42" t="s">
        <v>511</v>
      </c>
      <c r="L222" s="46" t="str">
        <f>IFERROR(VLOOKUP($C222,Dependencias!$A$2:$D$26,2,FALSE),"")</f>
        <v>Direccion de Gestion Corporativa</v>
      </c>
      <c r="M222" s="46" t="str">
        <f>IFERROR(VLOOKUP($C222,Dependencias!$A$2:$D$26,4,FALSE),"")</f>
        <v>Yamile Borja Martinez</v>
      </c>
      <c r="N222" s="43">
        <v>44894</v>
      </c>
      <c r="O222" s="47">
        <f>IF(N222="","Pendiente de respuesta",NETWORKDAYS(G222,N222,FESTIVOS!$A$2:$A$146))</f>
        <v>2</v>
      </c>
      <c r="P222" s="42" t="s">
        <v>195</v>
      </c>
      <c r="Q222" s="29"/>
    </row>
    <row r="223" spans="1:17" ht="17.25">
      <c r="A223" s="70" t="s">
        <v>47</v>
      </c>
      <c r="B223" s="70" t="s">
        <v>24</v>
      </c>
      <c r="C223" s="71">
        <v>700</v>
      </c>
      <c r="D223" s="42" t="s">
        <v>185</v>
      </c>
      <c r="E223" s="42">
        <v>4368012022</v>
      </c>
      <c r="F223" s="53">
        <v>20227100212902</v>
      </c>
      <c r="G223" s="51">
        <v>44894</v>
      </c>
      <c r="H223" s="45">
        <f>IF(G223="","",WORKDAY(G223,I223,FESTIVOS!$A$2:$V$146))</f>
        <v>44901</v>
      </c>
      <c r="I223" s="44">
        <f>IFERROR(IFERROR(IF(B223=VLOOKUP(B223,Dependencias!$J$3:$J$4,1,FALSE),VLOOKUP(B223,Dependencias!$J$3:$K$4,2,FALSE)),VLOOKUP(A223,Dependencias!$F$3:$I$15,4,FALSE)),"")</f>
        <v>5</v>
      </c>
      <c r="J223" s="42" t="s">
        <v>190</v>
      </c>
      <c r="K223" s="42" t="s">
        <v>512</v>
      </c>
      <c r="L223" s="46" t="str">
        <f>IFERROR(VLOOKUP($C223,Dependencias!$A$2:$D$26,2,FALSE),"")</f>
        <v>Direccion de Gestion Corporativa</v>
      </c>
      <c r="M223" s="46" t="str">
        <f>IFERROR(VLOOKUP($C223,Dependencias!$A$2:$D$26,4,FALSE),"")</f>
        <v>Yamile Borja Martinez</v>
      </c>
      <c r="N223" s="43">
        <v>44894</v>
      </c>
      <c r="O223" s="47">
        <f>IF(N223="","Pendiente de respuesta",NETWORKDAYS(G223,N223,FESTIVOS!$A$2:$A$146))</f>
        <v>1</v>
      </c>
      <c r="P223" s="42" t="s">
        <v>195</v>
      </c>
      <c r="Q223" s="29"/>
    </row>
    <row r="224" spans="1:17" ht="17.25">
      <c r="A224" s="70" t="s">
        <v>42</v>
      </c>
      <c r="B224" s="70" t="s">
        <v>186</v>
      </c>
      <c r="C224" s="71">
        <v>220</v>
      </c>
      <c r="D224" s="42" t="s">
        <v>188</v>
      </c>
      <c r="E224" s="42">
        <v>4273252022</v>
      </c>
      <c r="F224" s="53">
        <v>20227100213942</v>
      </c>
      <c r="G224" s="51">
        <v>44894</v>
      </c>
      <c r="H224" s="45">
        <f>IF(G224="","",WORKDAY(G224,I224,FESTIVOS!$A$2:$V$146))</f>
        <v>44916</v>
      </c>
      <c r="I224" s="44">
        <f>IFERROR(IFERROR(IF(B224=VLOOKUP(B224,Dependencias!$J$3:$J$4,1,FALSE),VLOOKUP(B224,Dependencias!$J$3:$K$4,2,FALSE)),VLOOKUP(A224,Dependencias!$F$3:$I$15,4,FALSE)),"")</f>
        <v>15</v>
      </c>
      <c r="J224" s="42" t="s">
        <v>187</v>
      </c>
      <c r="K224" s="42" t="s">
        <v>513</v>
      </c>
      <c r="L224" s="46" t="str">
        <f>IFERROR(VLOOKUP($C224,Dependencias!$A$2:$D$26,2,FALSE),"")</f>
        <v>Dirección de Fomento</v>
      </c>
      <c r="M224" s="46" t="str">
        <f>IFERROR(VLOOKUP($C224,Dependencias!$A$2:$D$26,4,FALSE),"")</f>
        <v>Liliana Marcela Pamplona Romero</v>
      </c>
      <c r="N224" s="43"/>
      <c r="O224" s="47" t="str">
        <f>IF(N224="","Pendiente de respuesta",NETWORKDAYS(G224,N224,FESTIVOS!$A$2:$A$146))</f>
        <v>Pendiente de respuesta</v>
      </c>
      <c r="P224" s="42"/>
      <c r="Q224" s="29"/>
    </row>
    <row r="225" spans="1:17" ht="17.25">
      <c r="A225" s="70" t="s">
        <v>35</v>
      </c>
      <c r="B225" s="70" t="s">
        <v>24</v>
      </c>
      <c r="C225" s="71">
        <v>700</v>
      </c>
      <c r="D225" s="42" t="s">
        <v>185</v>
      </c>
      <c r="E225" s="42">
        <v>4374742022</v>
      </c>
      <c r="F225" s="53">
        <v>20227100213262</v>
      </c>
      <c r="G225" s="51">
        <v>44894</v>
      </c>
      <c r="H225" s="45">
        <f>IF(G225="","",WORKDAY(G225,I225,FESTIVOS!$A$2:$V$146))</f>
        <v>44901</v>
      </c>
      <c r="I225" s="44">
        <f>IFERROR(IFERROR(IF(B225=VLOOKUP(B225,Dependencias!$J$3:$J$4,1,FALSE),VLOOKUP(B225,Dependencias!$J$3:$K$4,2,FALSE)),VLOOKUP(A225,Dependencias!$F$3:$I$15,4,FALSE)),"")</f>
        <v>5</v>
      </c>
      <c r="J225" s="42" t="s">
        <v>190</v>
      </c>
      <c r="K225" s="42" t="s">
        <v>514</v>
      </c>
      <c r="L225" s="46" t="str">
        <f>IFERROR(VLOOKUP($C225,Dependencias!$A$2:$D$26,2,FALSE),"")</f>
        <v>Direccion de Gestion Corporativa</v>
      </c>
      <c r="M225" s="46" t="str">
        <f>IFERROR(VLOOKUP($C225,Dependencias!$A$2:$D$26,4,FALSE),"")</f>
        <v>Yamile Borja Martinez</v>
      </c>
      <c r="N225" s="43">
        <v>44895</v>
      </c>
      <c r="O225" s="47">
        <f>IF(N225="","Pendiente de respuesta",NETWORKDAYS(G225,N225,FESTIVOS!$A$2:$A$146))</f>
        <v>2</v>
      </c>
      <c r="P225" s="42" t="s">
        <v>194</v>
      </c>
      <c r="Q225" s="29"/>
    </row>
    <row r="226" spans="1:17" ht="17.25">
      <c r="A226" s="70" t="s">
        <v>42</v>
      </c>
      <c r="B226" s="70" t="s">
        <v>186</v>
      </c>
      <c r="C226" s="71">
        <v>330</v>
      </c>
      <c r="D226" s="42" t="s">
        <v>185</v>
      </c>
      <c r="E226" s="42">
        <v>4380242022</v>
      </c>
      <c r="F226" s="53">
        <v>20227100213402</v>
      </c>
      <c r="G226" s="51">
        <v>44895</v>
      </c>
      <c r="H226" s="45">
        <f>IF(G226="","",WORKDAY(G226,I226,FESTIVOS!$A$2:$V$146))</f>
        <v>44917</v>
      </c>
      <c r="I226" s="44">
        <f>IFERROR(IFERROR(IF(B226=VLOOKUP(B226,Dependencias!$J$3:$J$4,1,FALSE),VLOOKUP(B226,Dependencias!$J$3:$K$4,2,FALSE)),VLOOKUP(A226,Dependencias!$F$3:$I$15,4,FALSE)),"")</f>
        <v>15</v>
      </c>
      <c r="J226" s="42" t="s">
        <v>144</v>
      </c>
      <c r="K226" s="42" t="s">
        <v>515</v>
      </c>
      <c r="L226" s="46" t="str">
        <f>IFERROR(VLOOKUP($C226,Dependencias!$A$2:$D$26,2,FALSE),"")</f>
        <v>Subdirección de Infraestructura y patrimonio cultural</v>
      </c>
      <c r="M226" s="46" t="str">
        <f>IFERROR(VLOOKUP($C226,Dependencias!$A$2:$D$26,4,FALSE),"")</f>
        <v>Ivan Dario Quiñones Sanchez</v>
      </c>
      <c r="N226" s="43"/>
      <c r="O226" s="47" t="str">
        <f>IF(N226="","Pendiente de respuesta",NETWORKDAYS(G226,N226,FESTIVOS!$A$2:$A$146))</f>
        <v>Pendiente de respuesta</v>
      </c>
      <c r="P226" s="42"/>
      <c r="Q226" s="29"/>
    </row>
    <row r="227" spans="1:17" ht="17.25">
      <c r="A227" s="70" t="s">
        <v>42</v>
      </c>
      <c r="B227" s="70" t="s">
        <v>24</v>
      </c>
      <c r="C227" s="71">
        <v>700</v>
      </c>
      <c r="D227" s="42" t="s">
        <v>185</v>
      </c>
      <c r="E227" s="42">
        <v>4361502022</v>
      </c>
      <c r="F227" s="53">
        <v>20227100212802</v>
      </c>
      <c r="G227" s="51">
        <v>44894</v>
      </c>
      <c r="H227" s="45">
        <f>IF(G227="","",WORKDAY(G227,I227,FESTIVOS!$A$2:$V$146))</f>
        <v>44901</v>
      </c>
      <c r="I227" s="44">
        <f>IFERROR(IFERROR(IF(B227=VLOOKUP(B227,Dependencias!$J$3:$J$4,1,FALSE),VLOOKUP(B227,Dependencias!$J$3:$K$4,2,FALSE)),VLOOKUP(A227,Dependencias!$F$3:$I$15,4,FALSE)),"")</f>
        <v>5</v>
      </c>
      <c r="J227" s="42" t="s">
        <v>190</v>
      </c>
      <c r="K227" s="42" t="s">
        <v>516</v>
      </c>
      <c r="L227" s="46" t="str">
        <f>IFERROR(VLOOKUP($C227,Dependencias!$A$2:$D$26,2,FALSE),"")</f>
        <v>Direccion de Gestion Corporativa</v>
      </c>
      <c r="M227" s="46" t="str">
        <f>IFERROR(VLOOKUP($C227,Dependencias!$A$2:$D$26,4,FALSE),"")</f>
        <v>Yamile Borja Martinez</v>
      </c>
      <c r="N227" s="43"/>
      <c r="O227" s="47" t="str">
        <f>IF(N227="","Pendiente de respuesta",NETWORKDAYS(G227,N227,FESTIVOS!$A$2:$A$146))</f>
        <v>Pendiente de respuesta</v>
      </c>
      <c r="P227" s="42"/>
      <c r="Q227" s="29"/>
    </row>
    <row r="228" spans="1:17" ht="17.25">
      <c r="A228" s="70" t="s">
        <v>47</v>
      </c>
      <c r="B228" s="70" t="s">
        <v>24</v>
      </c>
      <c r="C228" s="71">
        <v>700</v>
      </c>
      <c r="D228" s="42" t="s">
        <v>185</v>
      </c>
      <c r="E228" s="42">
        <v>4358782022</v>
      </c>
      <c r="F228" s="53">
        <v>20227100212602</v>
      </c>
      <c r="G228" s="51">
        <v>44894</v>
      </c>
      <c r="H228" s="45">
        <f>IF(G228="","",WORKDAY(G228,I228,FESTIVOS!$A$2:$V$146))</f>
        <v>44901</v>
      </c>
      <c r="I228" s="44">
        <f>IFERROR(IFERROR(IF(B228=VLOOKUP(B228,Dependencias!$J$3:$J$4,1,FALSE),VLOOKUP(B228,Dependencias!$J$3:$K$4,2,FALSE)),VLOOKUP(A228,Dependencias!$F$3:$I$15,4,FALSE)),"")</f>
        <v>5</v>
      </c>
      <c r="J228" s="42" t="s">
        <v>190</v>
      </c>
      <c r="K228" s="42" t="s">
        <v>517</v>
      </c>
      <c r="L228" s="46" t="str">
        <f>IFERROR(VLOOKUP($C228,Dependencias!$A$2:$D$26,2,FALSE),"")</f>
        <v>Direccion de Gestion Corporativa</v>
      </c>
      <c r="M228" s="46" t="str">
        <f>IFERROR(VLOOKUP($C228,Dependencias!$A$2:$D$26,4,FALSE),"")</f>
        <v>Yamile Borja Martinez</v>
      </c>
      <c r="N228" s="43">
        <v>44894</v>
      </c>
      <c r="O228" s="47">
        <f>IF(N228="","Pendiente de respuesta",NETWORKDAYS(G228,N228,FESTIVOS!$A$2:$A$146))</f>
        <v>1</v>
      </c>
      <c r="P228" s="42" t="s">
        <v>195</v>
      </c>
      <c r="Q228" s="29"/>
    </row>
    <row r="229" spans="1:17" ht="17.25">
      <c r="A229" s="70" t="s">
        <v>35</v>
      </c>
      <c r="B229" s="70" t="s">
        <v>186</v>
      </c>
      <c r="C229" s="71">
        <v>330</v>
      </c>
      <c r="D229" s="42" t="s">
        <v>185</v>
      </c>
      <c r="E229" s="42">
        <v>4366542022</v>
      </c>
      <c r="F229" s="53">
        <v>20227100212812</v>
      </c>
      <c r="G229" s="51">
        <v>44894</v>
      </c>
      <c r="H229" s="45">
        <f>IF(G229="","",WORKDAY(G229,I229,FESTIVOS!$A$2:$V$146))</f>
        <v>44916</v>
      </c>
      <c r="I229" s="44">
        <f>IFERROR(IFERROR(IF(B229=VLOOKUP(B229,Dependencias!$J$3:$J$4,1,FALSE),VLOOKUP(B229,Dependencias!$J$3:$K$4,2,FALSE)),VLOOKUP(A229,Dependencias!$F$3:$I$15,4,FALSE)),"")</f>
        <v>15</v>
      </c>
      <c r="J229" s="42" t="s">
        <v>144</v>
      </c>
      <c r="K229" s="26" t="s">
        <v>518</v>
      </c>
      <c r="L229" s="46" t="str">
        <f>IFERROR(VLOOKUP($C229,Dependencias!$A$2:$D$26,2,FALSE),"")</f>
        <v>Subdirección de Infraestructura y patrimonio cultural</v>
      </c>
      <c r="M229" s="46" t="str">
        <f>IFERROR(VLOOKUP($C229,Dependencias!$A$2:$D$26,4,FALSE),"")</f>
        <v>Ivan Dario Quiñones Sanchez</v>
      </c>
      <c r="N229" s="43"/>
      <c r="O229" s="47" t="str">
        <f>IF(N229="","Pendiente de respuesta",NETWORKDAYS(G229,N229,FESTIVOS!$A$2:$A$146))</f>
        <v>Pendiente de respuesta</v>
      </c>
      <c r="P229" s="42"/>
      <c r="Q229" s="29"/>
    </row>
    <row r="230" spans="1:17" ht="17.25">
      <c r="A230" s="70" t="s">
        <v>47</v>
      </c>
      <c r="B230" s="70" t="s">
        <v>186</v>
      </c>
      <c r="C230" s="71">
        <v>220</v>
      </c>
      <c r="D230" s="42" t="s">
        <v>185</v>
      </c>
      <c r="E230" s="42">
        <v>4372542022</v>
      </c>
      <c r="F230" s="53">
        <v>20227100213122</v>
      </c>
      <c r="G230" s="51">
        <v>44894</v>
      </c>
      <c r="H230" s="45">
        <f>IF(G230="","",WORKDAY(G230,I230,FESTIVOS!$A$2:$V$146))</f>
        <v>44909</v>
      </c>
      <c r="I230" s="44">
        <f>IFERROR(IFERROR(IF(B230=VLOOKUP(B230,Dependencias!$J$3:$J$4,1,FALSE),VLOOKUP(B230,Dependencias!$J$3:$K$4,2,FALSE)),VLOOKUP(A230,Dependencias!$F$3:$I$15,4,FALSE)),"")</f>
        <v>10</v>
      </c>
      <c r="J230" s="42" t="s">
        <v>187</v>
      </c>
      <c r="K230" s="42" t="s">
        <v>519</v>
      </c>
      <c r="L230" s="46" t="str">
        <f>IFERROR(VLOOKUP($C230,Dependencias!$A$2:$D$26,2,FALSE),"")</f>
        <v>Dirección de Fomento</v>
      </c>
      <c r="M230" s="46" t="str">
        <f>IFERROR(VLOOKUP($C230,Dependencias!$A$2:$D$26,4,FALSE),"")</f>
        <v>Liliana Marcela Pamplona Romero</v>
      </c>
      <c r="N230" s="43"/>
      <c r="O230" s="47" t="str">
        <f>IF(N230="","Pendiente de respuesta",NETWORKDAYS(G230,N230,FESTIVOS!$A$2:$A$146))</f>
        <v>Pendiente de respuesta</v>
      </c>
      <c r="P230" s="42"/>
      <c r="Q230" s="29"/>
    </row>
    <row r="231" spans="1:17" ht="17.25">
      <c r="A231" s="70" t="s">
        <v>47</v>
      </c>
      <c r="B231" s="70" t="s">
        <v>24</v>
      </c>
      <c r="C231" s="71">
        <v>700</v>
      </c>
      <c r="D231" s="42" t="s">
        <v>188</v>
      </c>
      <c r="E231" s="42">
        <v>4272552022</v>
      </c>
      <c r="F231" s="56">
        <v>20227100213352</v>
      </c>
      <c r="G231" s="51">
        <v>44894</v>
      </c>
      <c r="H231" s="45">
        <f>IF(G231="","",WORKDAY(G231,I231,FESTIVOS!$A$2:$V$146))</f>
        <v>44901</v>
      </c>
      <c r="I231" s="44">
        <f>IFERROR(IFERROR(IF(B231=VLOOKUP(B231,Dependencias!$J$3:$J$4,1,FALSE),VLOOKUP(B231,Dependencias!$J$3:$K$4,2,FALSE)),VLOOKUP(A231,Dependencias!$F$3:$I$15,4,FALSE)),"")</f>
        <v>5</v>
      </c>
      <c r="J231" s="42" t="s">
        <v>190</v>
      </c>
      <c r="K231" s="42" t="s">
        <v>520</v>
      </c>
      <c r="L231" s="46" t="str">
        <f>IFERROR(VLOOKUP($C231,Dependencias!$A$2:$D$26,2,FALSE),"")</f>
        <v>Direccion de Gestion Corporativa</v>
      </c>
      <c r="M231" s="46" t="str">
        <f>IFERROR(VLOOKUP($C231,Dependencias!$A$2:$D$26,4,FALSE),"")</f>
        <v>Yamile Borja Martinez</v>
      </c>
      <c r="N231" s="43">
        <v>44894</v>
      </c>
      <c r="O231" s="47">
        <f>IF(N231="","Pendiente de respuesta",NETWORKDAYS(G231,N231,FESTIVOS!$A$2:$A$146))</f>
        <v>1</v>
      </c>
      <c r="P231" s="42" t="s">
        <v>195</v>
      </c>
      <c r="Q231" s="29"/>
    </row>
    <row r="232" spans="1:17" ht="17.25">
      <c r="A232" s="70" t="s">
        <v>47</v>
      </c>
      <c r="B232" s="70" t="s">
        <v>186</v>
      </c>
      <c r="C232" s="71">
        <v>220</v>
      </c>
      <c r="D232" s="42" t="s">
        <v>185</v>
      </c>
      <c r="E232" s="42">
        <v>4380542022</v>
      </c>
      <c r="F232" s="53">
        <v>20227100213422</v>
      </c>
      <c r="G232" s="51">
        <v>44895</v>
      </c>
      <c r="H232" s="45">
        <f>IF(G232="","",WORKDAY(G232,I232,FESTIVOS!$A$2:$V$146))</f>
        <v>44910</v>
      </c>
      <c r="I232" s="44">
        <f>IFERROR(IFERROR(IF(B232=VLOOKUP(B232,Dependencias!$J$3:$J$4,1,FALSE),VLOOKUP(B232,Dependencias!$J$3:$K$4,2,FALSE)),VLOOKUP(A232,Dependencias!$F$3:$I$15,4,FALSE)),"")</f>
        <v>10</v>
      </c>
      <c r="J232" s="42" t="s">
        <v>187</v>
      </c>
      <c r="K232" s="42" t="s">
        <v>521</v>
      </c>
      <c r="L232" s="46" t="str">
        <f>IFERROR(VLOOKUP($C232,Dependencias!$A$2:$D$26,2,FALSE),"")</f>
        <v>Dirección de Fomento</v>
      </c>
      <c r="M232" s="46" t="str">
        <f>IFERROR(VLOOKUP($C232,Dependencias!$A$2:$D$26,4,FALSE),"")</f>
        <v>Liliana Marcela Pamplona Romero</v>
      </c>
      <c r="N232" s="43"/>
      <c r="O232" s="47" t="str">
        <f>IF(N232="","Pendiente de respuesta",NETWORKDAYS(G232,N232,FESTIVOS!$A$2:$A$146))</f>
        <v>Pendiente de respuesta</v>
      </c>
      <c r="P232" s="42"/>
      <c r="Q232" s="29"/>
    </row>
    <row r="233" spans="1:17" ht="17.25">
      <c r="A233" s="70" t="s">
        <v>47</v>
      </c>
      <c r="B233" s="70" t="s">
        <v>186</v>
      </c>
      <c r="C233" s="71">
        <v>700</v>
      </c>
      <c r="D233" s="42" t="s">
        <v>185</v>
      </c>
      <c r="E233" s="40">
        <v>4385732022</v>
      </c>
      <c r="F233" s="53">
        <v>20227100213532</v>
      </c>
      <c r="G233" s="51">
        <v>44895</v>
      </c>
      <c r="H233" s="45">
        <f>IF(G233="","",WORKDAY(G233,I233,FESTIVOS!$A$2:$V$146))</f>
        <v>44910</v>
      </c>
      <c r="I233" s="44">
        <f>IFERROR(IFERROR(IF(B233=VLOOKUP(B233,Dependencias!$J$3:$J$4,1,FALSE),VLOOKUP(B233,Dependencias!$J$3:$K$4,2,FALSE)),VLOOKUP(A233,Dependencias!$F$3:$I$15,4,FALSE)),"")</f>
        <v>10</v>
      </c>
      <c r="J233" s="42" t="s">
        <v>138</v>
      </c>
      <c r="K233" s="42" t="s">
        <v>522</v>
      </c>
      <c r="L233" s="46" t="str">
        <f>IFERROR(VLOOKUP($C233,Dependencias!$A$2:$D$26,2,FALSE),"")</f>
        <v>Direccion de Gestion Corporativa</v>
      </c>
      <c r="M233" s="46" t="str">
        <f>IFERROR(VLOOKUP($C233,Dependencias!$A$2:$D$26,4,FALSE),"")</f>
        <v>Yamile Borja Martinez</v>
      </c>
      <c r="N233" s="43"/>
      <c r="O233" s="47" t="str">
        <f>IF(N233="","Pendiente de respuesta",NETWORKDAYS(G233,N233,FESTIVOS!$A$2:$A$146))</f>
        <v>Pendiente de respuesta</v>
      </c>
      <c r="P233" s="42"/>
      <c r="Q233" s="29"/>
    </row>
    <row r="234" spans="1:17" ht="17.25">
      <c r="A234" s="70" t="s">
        <v>47</v>
      </c>
      <c r="B234" s="70" t="s">
        <v>24</v>
      </c>
      <c r="C234" s="71">
        <v>700</v>
      </c>
      <c r="D234" s="42" t="s">
        <v>185</v>
      </c>
      <c r="E234" s="42">
        <v>4395352022</v>
      </c>
      <c r="F234" s="53">
        <v>20227100214302</v>
      </c>
      <c r="G234" s="51">
        <v>44895</v>
      </c>
      <c r="H234" s="45">
        <f>IF(G234="","",WORKDAY(G234,I234,FESTIVOS!$A$2:$V$146))</f>
        <v>44902</v>
      </c>
      <c r="I234" s="44">
        <f>IFERROR(IFERROR(IF(B234=VLOOKUP(B234,Dependencias!$J$3:$J$4,1,FALSE),VLOOKUP(B234,Dependencias!$J$3:$K$4,2,FALSE)),VLOOKUP(A234,Dependencias!$F$3:$I$15,4,FALSE)),"")</f>
        <v>5</v>
      </c>
      <c r="J234" s="42" t="s">
        <v>190</v>
      </c>
      <c r="K234" s="42" t="s">
        <v>523</v>
      </c>
      <c r="L234" s="46" t="str">
        <f>IFERROR(VLOOKUP($C234,Dependencias!$A$2:$D$26,2,FALSE),"")</f>
        <v>Direccion de Gestion Corporativa</v>
      </c>
      <c r="M234" s="46" t="str">
        <f>IFERROR(VLOOKUP($C234,Dependencias!$A$2:$D$26,4,FALSE),"")</f>
        <v>Yamile Borja Martinez</v>
      </c>
      <c r="N234" s="43"/>
      <c r="O234" s="47" t="str">
        <f>IF(N234="","Pendiente de respuesta",NETWORKDAYS(G234,N234,FESTIVOS!$A$2:$A$146))</f>
        <v>Pendiente de respuesta</v>
      </c>
      <c r="P234" s="42"/>
      <c r="Q234" s="29"/>
    </row>
    <row r="235" spans="1:17" ht="17.25">
      <c r="A235" s="70" t="s">
        <v>47</v>
      </c>
      <c r="B235" s="70" t="s">
        <v>186</v>
      </c>
      <c r="C235" s="71">
        <v>700</v>
      </c>
      <c r="D235" s="42" t="s">
        <v>185</v>
      </c>
      <c r="E235" s="42">
        <v>4397872022</v>
      </c>
      <c r="F235" s="53">
        <v>20227100214512</v>
      </c>
      <c r="G235" s="51">
        <v>44895</v>
      </c>
      <c r="H235" s="45">
        <f>IF(G235="","",WORKDAY(G235,I235,FESTIVOS!$A$2:$V$146))</f>
        <v>44910</v>
      </c>
      <c r="I235" s="44">
        <f>IFERROR(IFERROR(IF(B235=VLOOKUP(B235,Dependencias!$J$3:$J$4,1,FALSE),VLOOKUP(B235,Dependencias!$J$3:$K$4,2,FALSE)),VLOOKUP(A235,Dependencias!$F$3:$I$15,4,FALSE)),"")</f>
        <v>10</v>
      </c>
      <c r="J235" s="42" t="s">
        <v>153</v>
      </c>
      <c r="K235" s="42" t="s">
        <v>524</v>
      </c>
      <c r="L235" s="46" t="str">
        <f>IFERROR(VLOOKUP($C235,Dependencias!$A$2:$D$26,2,FALSE),"")</f>
        <v>Direccion de Gestion Corporativa</v>
      </c>
      <c r="M235" s="46" t="str">
        <f>IFERROR(VLOOKUP($C235,Dependencias!$A$2:$D$26,4,FALSE),"")</f>
        <v>Yamile Borja Martinez</v>
      </c>
      <c r="N235" s="43"/>
      <c r="O235" s="47" t="str">
        <f>IF(N235="","Pendiente de respuesta",NETWORKDAYS(G235,N235,FESTIVOS!$A$2:$A$146))</f>
        <v>Pendiente de respuesta</v>
      </c>
      <c r="P235" s="42"/>
      <c r="Q235" s="29"/>
    </row>
    <row r="236" spans="1:17" ht="17.25">
      <c r="A236" s="70" t="s">
        <v>47</v>
      </c>
      <c r="B236" s="70" t="s">
        <v>186</v>
      </c>
      <c r="C236" s="71">
        <v>310</v>
      </c>
      <c r="D236" s="42" t="s">
        <v>185</v>
      </c>
      <c r="E236" s="42">
        <v>4380722022</v>
      </c>
      <c r="F236" s="53">
        <v>20227100213442</v>
      </c>
      <c r="G236" s="51">
        <v>44895</v>
      </c>
      <c r="H236" s="45">
        <f>IF(G236="","",WORKDAY(G236,I236,FESTIVOS!$A$2:$V$146))</f>
        <v>44910</v>
      </c>
      <c r="I236" s="44">
        <f>IFERROR(IFERROR(IF(B236=VLOOKUP(B236,Dependencias!$J$3:$J$4,1,FALSE),VLOOKUP(B236,Dependencias!$J$3:$K$4,2,FALSE)),VLOOKUP(A236,Dependencias!$F$3:$I$15,4,FALSE)),"")</f>
        <v>10</v>
      </c>
      <c r="J236" s="42" t="s">
        <v>142</v>
      </c>
      <c r="K236" s="42" t="s">
        <v>525</v>
      </c>
      <c r="L236" s="46" t="str">
        <f>IFERROR(VLOOKUP($C236,Dependencias!$A$2:$D$26,2,FALSE),"")</f>
        <v>Subdirección de Gestión Cultural y Artística</v>
      </c>
      <c r="M236" s="46" t="str">
        <f>IFERROR(VLOOKUP($C236,Dependencias!$A$2:$D$26,4,FALSE),"")</f>
        <v>Ines Elvira Montealegre Martinez</v>
      </c>
      <c r="N236" s="43"/>
      <c r="O236" s="47" t="str">
        <f>IF(N236="","Pendiente de respuesta",NETWORKDAYS(G236,N236,FESTIVOS!$A$2:$A$146))</f>
        <v>Pendiente de respuesta</v>
      </c>
      <c r="P236" s="42"/>
      <c r="Q236" s="29"/>
    </row>
    <row r="237" spans="1:17" ht="17.25">
      <c r="A237" s="70" t="s">
        <v>42</v>
      </c>
      <c r="B237" s="70" t="s">
        <v>186</v>
      </c>
      <c r="C237" s="71">
        <v>210</v>
      </c>
      <c r="D237" s="42" t="s">
        <v>185</v>
      </c>
      <c r="E237" s="42">
        <v>4389542022</v>
      </c>
      <c r="F237" s="53">
        <v>20227100213872</v>
      </c>
      <c r="G237" s="51">
        <v>44895</v>
      </c>
      <c r="H237" s="45">
        <f>IF(G237="","",WORKDAY(G237,I237,FESTIVOS!$A$2:$V$146))</f>
        <v>44917</v>
      </c>
      <c r="I237" s="44">
        <f>IFERROR(IFERROR(IF(B237=VLOOKUP(B237,Dependencias!$J$3:$J$4,1,FALSE),VLOOKUP(B237,Dependencias!$J$3:$K$4,2,FALSE)),VLOOKUP(A237,Dependencias!$F$3:$I$15,4,FALSE)),"")</f>
        <v>15</v>
      </c>
      <c r="J237" s="42" t="s">
        <v>189</v>
      </c>
      <c r="K237" s="42" t="s">
        <v>526</v>
      </c>
      <c r="L237" s="46" t="str">
        <f>IFERROR(VLOOKUP($C237,Dependencias!$A$2:$D$26,2,FALSE),"")</f>
        <v>Dirección de Asuntos Locales y Participación</v>
      </c>
      <c r="M237" s="46" t="str">
        <f>IFERROR(VLOOKUP($C237,Dependencias!$A$2:$D$26,4,FALSE),"")</f>
        <v>Hugo Alexander Cortés León</v>
      </c>
      <c r="N237" s="43"/>
      <c r="O237" s="47" t="str">
        <f>IF(N237="","Pendiente de respuesta",NETWORKDAYS(G237,N237,FESTIVOS!$A$2:$A$146))</f>
        <v>Pendiente de respuesta</v>
      </c>
      <c r="P237" s="42"/>
      <c r="Q237" s="29"/>
    </row>
    <row r="238" spans="1:17" ht="17.25">
      <c r="A238" s="70" t="s">
        <v>42</v>
      </c>
      <c r="B238" s="70" t="s">
        <v>186</v>
      </c>
      <c r="C238" s="71">
        <v>220</v>
      </c>
      <c r="D238" s="42" t="s">
        <v>192</v>
      </c>
      <c r="E238" s="42">
        <v>4397192022</v>
      </c>
      <c r="F238" s="53">
        <v>20227100214422</v>
      </c>
      <c r="G238" s="51">
        <v>44895</v>
      </c>
      <c r="H238" s="45">
        <f>IF(G238="","",WORKDAY(G238,I238,FESTIVOS!$A$2:$V$146))</f>
        <v>44917</v>
      </c>
      <c r="I238" s="44">
        <f>IFERROR(IFERROR(IF(B238=VLOOKUP(B238,Dependencias!$J$3:$J$4,1,FALSE),VLOOKUP(B238,Dependencias!$J$3:$K$4,2,FALSE)),VLOOKUP(A238,Dependencias!$F$3:$I$15,4,FALSE)),"")</f>
        <v>15</v>
      </c>
      <c r="J238" s="42" t="s">
        <v>187</v>
      </c>
      <c r="K238" s="42" t="s">
        <v>527</v>
      </c>
      <c r="L238" s="46" t="str">
        <f>IFERROR(VLOOKUP($C238,Dependencias!$A$2:$D$26,2,FALSE),"")</f>
        <v>Dirección de Fomento</v>
      </c>
      <c r="M238" s="46" t="str">
        <f>IFERROR(VLOOKUP($C238,Dependencias!$A$2:$D$26,4,FALSE),"")</f>
        <v>Liliana Marcela Pamplona Romero</v>
      </c>
      <c r="N238" s="43"/>
      <c r="O238" s="47" t="str">
        <f>IF(N238="","Pendiente de respuesta",NETWORKDAYS(G238,N238,FESTIVOS!$A$2:$A$146))</f>
        <v>Pendiente de respuesta</v>
      </c>
      <c r="P238" s="42"/>
      <c r="Q238" s="29"/>
    </row>
    <row r="239" spans="1:17" ht="17.25">
      <c r="A239" s="70" t="s">
        <v>42</v>
      </c>
      <c r="B239" s="70" t="s">
        <v>18</v>
      </c>
      <c r="C239" s="71">
        <v>700</v>
      </c>
      <c r="D239" s="42" t="s">
        <v>185</v>
      </c>
      <c r="E239" s="42">
        <v>4398672022</v>
      </c>
      <c r="F239" s="53">
        <v>20227100214682</v>
      </c>
      <c r="G239" s="51">
        <v>44895</v>
      </c>
      <c r="H239" s="45">
        <f>IF(G239="","",WORKDAY(G239,I239,FESTIVOS!$A$2:$V$146))</f>
        <v>44910</v>
      </c>
      <c r="I239" s="44">
        <f>IFERROR(IFERROR(IF(B239=VLOOKUP(B239,Dependencias!$J$3:$J$4,1,FALSE),VLOOKUP(B239,Dependencias!$J$3:$K$4,2,FALSE)),VLOOKUP(A239,Dependencias!$F$3:$I$15,4,FALSE)),"")</f>
        <v>10</v>
      </c>
      <c r="J239" s="42" t="s">
        <v>153</v>
      </c>
      <c r="K239" s="42" t="s">
        <v>528</v>
      </c>
      <c r="L239" s="46" t="str">
        <f>IFERROR(VLOOKUP($C239,Dependencias!$A$2:$D$26,2,FALSE),"")</f>
        <v>Direccion de Gestion Corporativa</v>
      </c>
      <c r="M239" s="46" t="str">
        <f>IFERROR(VLOOKUP($C239,Dependencias!$A$2:$D$26,4,FALSE),"")</f>
        <v>Yamile Borja Martinez</v>
      </c>
      <c r="N239" s="43"/>
      <c r="O239" s="47" t="str">
        <f>IF(N239="","Pendiente de respuesta",NETWORKDAYS(G239,N239,FESTIVOS!$A$2:$A$146))</f>
        <v>Pendiente de respuesta</v>
      </c>
      <c r="P239" s="42"/>
      <c r="Q239" s="29"/>
    </row>
  </sheetData>
  <customSheetViews>
    <customSheetView guid="{27C05766-34C3-4189-9D97-56F62038E2C3}" filter="1" showAutoFilter="1">
      <pageMargins left="0.7" right="0.7" top="0.75" bottom="0.75" header="0.3" footer="0.3"/>
      <autoFilter ref="A5:AE321" xr:uid="{FE0E65A2-D008-40E9-AE20-209BBBA069AD}">
        <filterColumn colId="0">
          <filters>
            <filter val="CO"/>
            <filter val="DPIG"/>
            <filter val="DPIP"/>
            <filter val="QU"/>
            <filter val="RE"/>
            <filter val="SIG"/>
            <filter val="SIP"/>
            <filter val="SU"/>
          </filters>
        </filterColumn>
        <filterColumn colId="4">
          <filters>
            <filter val="3900882022"/>
            <filter val="3909182022"/>
            <filter val="3940662022"/>
            <filter val="3941082022"/>
            <filter val="3941092022"/>
            <filter val="3941132022"/>
            <filter val="3941232022"/>
            <filter val="3941942022"/>
            <filter val="3943012022"/>
            <filter val="3943462022"/>
            <filter val="3943482022"/>
            <filter val="3943522022"/>
            <filter val="3943582022"/>
            <filter val="3945062022"/>
            <filter val="3949612022"/>
            <filter val="3950022022"/>
            <filter val="3950232022"/>
            <filter val="3963282022"/>
            <filter val="3963812022"/>
            <filter val="3966072022"/>
            <filter val="3970042022"/>
            <filter val="3970242022"/>
            <filter val="3970252022"/>
            <filter val="3972862022"/>
            <filter val="3973922022"/>
            <filter val="3977582022"/>
            <filter val="3982392022"/>
            <filter val="3983392022"/>
            <filter val="3984222022"/>
            <filter val="3984922022"/>
            <filter val="3985172022"/>
            <filter val="3985202022"/>
            <filter val="3985262022"/>
            <filter val="3985542022"/>
            <filter val="3989142022"/>
            <filter val="3989172022"/>
            <filter val="3993692022"/>
            <filter val="3996062022"/>
            <filter val="3998962022"/>
            <filter val="3999182022"/>
            <filter val="4001032022"/>
            <filter val="4001512022"/>
            <filter val="4001952022"/>
            <filter val="4002072022"/>
            <filter val="4002122022"/>
            <filter val="4003452022"/>
            <filter val="4004892022"/>
            <filter val="4007262022"/>
            <filter val="4008112022"/>
            <filter val="4008362022"/>
            <filter val="4008832022"/>
            <filter val="4009252022"/>
            <filter val="4012082022"/>
            <filter val="4013912022"/>
            <filter val="4016012022"/>
            <filter val="4027582022"/>
            <filter val="4028042022"/>
            <filter val="4028232022"/>
            <filter val="4028772022"/>
            <filter val="4033722022"/>
            <filter val="4037342022"/>
            <filter val="4039832022"/>
            <filter val="4040872022"/>
            <filter val="4044552022"/>
            <filter val="4044592022"/>
            <filter val="4044952022"/>
            <filter val="4049032022"/>
            <filter val="4049062022"/>
            <filter val="4049982022"/>
            <filter val="4051802022"/>
            <filter val="4052842022"/>
            <filter val="4053072022"/>
            <filter val="4054092022"/>
            <filter val="4056852022"/>
            <filter val="4058482022"/>
            <filter val="4060962022"/>
            <filter val="4061132022"/>
            <filter val="4066262022"/>
            <filter val="4069952022"/>
            <filter val="4069962022"/>
            <filter val="4079222022"/>
            <filter val="4079472022"/>
            <filter val="4079642022"/>
            <filter val="4082682022"/>
            <filter val="4085422022"/>
            <filter val="4085602022"/>
            <filter val="4087542022"/>
            <filter val="4087622022"/>
            <filter val="4087982022"/>
            <filter val="4091442022"/>
            <filter val="4099432022"/>
            <filter val="4106802022"/>
            <filter val="4108532022"/>
            <filter val="4110222022"/>
            <filter val="4110482022"/>
            <filter val="4122532022"/>
            <filter val="4123522022"/>
            <filter val="4128672022"/>
            <filter val="4129802022"/>
            <filter val="4138062022"/>
            <filter val="4140362022"/>
            <filter val="4140962022"/>
            <filter val="4142822022"/>
            <filter val="4143092022"/>
            <filter val="4143192022"/>
            <filter val="4143212022"/>
            <filter val="4143492022"/>
            <filter val="4143722022"/>
            <filter val="4144282022"/>
            <filter val="4150972022"/>
            <filter val="4151172022"/>
            <filter val="4154582022"/>
            <filter val="4154912022"/>
            <filter val="4155862022"/>
            <filter val="4159182022"/>
            <filter val="4159802022"/>
            <filter val="4160552022"/>
            <filter val="4163632022"/>
            <filter val="4163862022"/>
            <filter val="4163922022"/>
            <filter val="4165212022"/>
            <filter val="4165862022"/>
            <filter val="4166282022"/>
            <filter val="4168322022"/>
            <filter val="4171072022"/>
            <filter val="4183152022"/>
            <filter val="4185112022"/>
            <filter val="4186232022"/>
            <filter val="4188182022"/>
            <filter val="4191082022"/>
            <filter val="4191792022"/>
            <filter val="4191812022"/>
            <filter val="4192752022"/>
            <filter val="4192982022"/>
            <filter val="4194362022"/>
            <filter val="4194782022"/>
            <filter val="4195262022"/>
            <filter val="4195332022"/>
            <filter val="4195602022"/>
            <filter val="4195632022"/>
            <filter val="4195652022"/>
            <filter val="4196972022"/>
            <filter val="4200472022"/>
            <filter val="4201432022"/>
            <filter val="4201822022"/>
            <filter val="4203002022"/>
            <filter val="4203192022"/>
            <filter val="4204132022"/>
            <filter val="4205072022"/>
            <filter val="4205662022"/>
            <filter val="4208132022"/>
            <filter val="4208222022"/>
            <filter val="4208722022"/>
            <filter val="4210122022"/>
            <filter val="4211692022"/>
            <filter val="4213522022"/>
            <filter val="4215022022"/>
            <filter val="4224462022"/>
            <filter val="4224812022"/>
            <filter val="4225452022"/>
            <filter val="4225652022"/>
            <filter val="4225782022"/>
            <filter val="4226052022"/>
            <filter val="4226472022"/>
            <filter val="4227422022"/>
            <filter val="4234652022"/>
            <filter val="4235082022"/>
            <filter val="4235852022"/>
            <filter val="4236582022"/>
            <filter val="4238732022"/>
            <filter val="4238842022"/>
            <filter val="4239052022"/>
            <filter val="4239202022"/>
            <filter val="4240972022"/>
            <filter val="4241062022"/>
            <filter val="4241102022"/>
            <filter val="4249602022"/>
            <filter val="4249912022"/>
            <filter val="4250102022"/>
            <filter val="4250152022"/>
            <filter val="4252462022"/>
            <filter val="4255802022"/>
            <filter val="4257862022"/>
            <filter val="4259772022"/>
            <filter val="4261492022"/>
            <filter val="4261522022"/>
            <filter val="4267332022"/>
            <filter val="4268662022"/>
            <filter val="4270022022"/>
            <filter val="4272552022"/>
            <filter val="4273252022"/>
            <filter val="4273692022"/>
            <filter val="4276342022"/>
            <filter val="4279572022"/>
            <filter val="4280092022"/>
            <filter val="4282382022"/>
            <filter val="4290622022"/>
            <filter val="4292462022"/>
            <filter val="4293972022"/>
            <filter val="4297672022"/>
            <filter val="4301472022"/>
            <filter val="4303272022"/>
            <filter val="4305542022"/>
            <filter val="4305772022"/>
            <filter val="4308692022"/>
            <filter val="4310282022"/>
            <filter val="4310422022"/>
            <filter val="4313752022"/>
            <filter val="4314272022"/>
            <filter val="4315092022"/>
            <filter val="4315152022"/>
            <filter val="4316252022"/>
            <filter val="4321632022"/>
            <filter val="4322722022"/>
            <filter val="4325822022"/>
            <filter val="4329552022"/>
            <filter val="4329832022"/>
            <filter val="4335252022"/>
            <filter val="4335412022"/>
            <filter val="4335882022"/>
            <filter val="4337672022"/>
            <filter val="4340122022"/>
            <filter val="4340492022"/>
            <filter val="4340552022"/>
            <filter val="4340672022"/>
            <filter val="4340702022"/>
            <filter val="4343742022"/>
            <filter val="4343922022"/>
            <filter val="4348812022"/>
            <filter val="4350842022"/>
            <filter val="4352192022"/>
            <filter val="4358782022"/>
            <filter val="4359862022"/>
            <filter val="4361502022"/>
            <filter val="4366422022"/>
            <filter val="4366542022"/>
            <filter val="4368012022"/>
            <filter val="4372542022"/>
            <filter val="4374742022"/>
            <filter val="4375052022"/>
            <filter val="4380242022"/>
            <filter val="4380542022"/>
            <filter val="4380722022"/>
            <filter val="4385722022"/>
            <filter val="4385732022"/>
            <filter val="4389542022"/>
            <filter val="4395352022"/>
            <filter val="4397192022"/>
            <filter val="4397872022"/>
            <filter val="4398672022"/>
            <filter val="NO SE ASIGNA SDQS - IN"/>
            <filter val="NO SE ASIGNA SDQS - SP"/>
          </filters>
        </filterColumn>
      </autoFilter>
    </customSheetView>
  </customSheetViews>
  <mergeCells count="6">
    <mergeCell ref="J4:K4"/>
    <mergeCell ref="N4:O4"/>
    <mergeCell ref="A1:B3"/>
    <mergeCell ref="C1:O2"/>
    <mergeCell ref="C3:O3"/>
    <mergeCell ref="A4:I4"/>
  </mergeCells>
  <dataValidations count="4">
    <dataValidation type="list" allowBlank="1" sqref="A6:A239" xr:uid="{00000000-0002-0000-0C00-000000000000}">
      <formula1>"IN,EE,SP,DPIG,DPIP,SIG,SIP,CO,DE,RE,QU,SU,FE"</formula1>
    </dataValidation>
    <dataValidation type="list" allowBlank="1" sqref="D6:D239" xr:uid="{00000000-0002-0000-0C00-000001000000}">
      <formula1>"Virtual – Email,Virtual – Chat,Virtual - Redes Sociales,Virtual - Bogotá te Escucha,Presencial - Punto de atención,Presencial – Correspondencia,Telefónico - Punto de Atención"</formula1>
    </dataValidation>
    <dataValidation type="list" allowBlank="1" sqref="B6:B239" xr:uid="{00000000-0002-0000-0C00-000003000000}">
      <formula1>"Petición Incompleta,Traslado,Respuesta Definitiva,Solicitud de Ampliación de Término,Correspondencia"</formula1>
    </dataValidation>
    <dataValidation type="list" allowBlank="1" sqref="J6:J239" xr:uid="{00000000-0002-0000-0C00-000004000000}">
      <formula1>"Auxilios / Decreto 561/ BEPS,Talento Humano y Contratación,Convocatorias - Estímulos y Fomento,Arte y Cultura,Solicitud Prioritaria – EE,Patrimonio e Infraestructura,Asuntos Locales y Participación,Información Otra Entidad/ Traslado,Red de Bibliotecas,Per"&amp;"sonas Jurídicas,Información General de la Entidad,Reactivación Económica,Contable – Financiero,Correspondencia"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xr:uid="{00000000-0002-0000-0C00-000002000000}">
          <x14:formula1>
            <xm:f>Dependencias!$A$2:$A$25</xm:f>
          </x14:formula1>
          <xm:sqref>C6:C239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Dependencias</vt:lpstr>
      <vt:lpstr>FESTIVOS</vt:lpstr>
      <vt:lpstr>Noviembre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scrdinvitado</dc:creator>
  <cp:lastModifiedBy>scrdinvitado</cp:lastModifiedBy>
  <dcterms:created xsi:type="dcterms:W3CDTF">2022-12-06T15:27:49Z</dcterms:created>
  <dcterms:modified xsi:type="dcterms:W3CDTF">2022-12-22T21:09:35Z</dcterms:modified>
</cp:coreProperties>
</file>